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3585" windowWidth="15480" windowHeight="6900" tabRatio="706" firstSheet="2" activeTab="5"/>
  </bookViews>
  <sheets>
    <sheet name="10-Year Summary w-Visits- 2014" sheetId="10" r:id="rId1"/>
    <sheet name="General Information - 2014" sheetId="2" r:id="rId2"/>
    <sheet name="Services-2014" sheetId="4" r:id="rId3"/>
    <sheet name="Electronic Resources-2014" sheetId="5" r:id="rId4"/>
    <sheet name="Programming-2014" sheetId="6" r:id="rId5"/>
    <sheet name="Circulation &amp; ILL - 2014" sheetId="7" r:id="rId6"/>
    <sheet name="Collection I - 2014" sheetId="8" r:id="rId7"/>
    <sheet name="Collection II - 2014" sheetId="9" r:id="rId8"/>
    <sheet name="Staff - 2014" sheetId="3" r:id="rId9"/>
    <sheet name="Operating Revenue I - 2014" sheetId="11" r:id="rId10"/>
    <sheet name="Operating Revenue II - 2014" sheetId="12" r:id="rId11"/>
    <sheet name="Operating Expenditures 1 - 2014" sheetId="13" r:id="rId12"/>
    <sheet name="Operating Expenditures 2 - 2014" sheetId="14" r:id="rId13"/>
    <sheet name="Capital Rev &amp; Expend - 2014" sheetId="15" r:id="rId14"/>
  </sheets>
  <definedNames>
    <definedName name="_xlnm.Print_Area" localSheetId="0">'10-Year Summary w-Visits- 2014'!$A$1:$M$41</definedName>
    <definedName name="_xlnm.Print_Area" localSheetId="13">'Capital Rev &amp; Expend - 2014'!$A$1:$Q$73</definedName>
    <definedName name="_xlnm.Print_Area" localSheetId="5">'Circulation &amp; ILL - 2014'!$A$1:$Q$75</definedName>
    <definedName name="_xlnm.Print_Area" localSheetId="7">'Collection II - 2014'!$A$1:$J$76</definedName>
    <definedName name="_xlnm.Print_Area" localSheetId="1">'General Information - 2014'!$A$1:$K$73</definedName>
    <definedName name="_xlnm.Print_Area" localSheetId="11">'Operating Expenditures 1 - 2014'!$A$1:$P$78</definedName>
    <definedName name="_xlnm.Print_Area" localSheetId="12">'Operating Expenditures 2 - 2014'!$A$1:$P$74</definedName>
    <definedName name="_xlnm.Print_Area" localSheetId="9">'Operating Revenue I - 2014'!$A$1:$L$75</definedName>
    <definedName name="_xlnm.Print_Area" localSheetId="10">'Operating Revenue II - 2014'!$A$1:$M$74</definedName>
    <definedName name="_xlnm.Print_Area" localSheetId="4">'Programming-2014'!$A$1:$K$73</definedName>
    <definedName name="_xlnm.Print_Area" localSheetId="2">'Services-2014'!$A$1:$J$75</definedName>
    <definedName name="_xlnm.Print_Area" localSheetId="8">'Staff - 2014'!$A$1:$O$80</definedName>
    <definedName name="_xlnm.Print_Titles" localSheetId="13">'Capital Rev &amp; Expend - 2014'!$3:$4</definedName>
    <definedName name="_xlnm.Print_Titles" localSheetId="5">'Circulation &amp; ILL - 2014'!$3:$4</definedName>
    <definedName name="_xlnm.Print_Titles" localSheetId="6">'Collection I - 2014'!$3:$3</definedName>
    <definedName name="_xlnm.Print_Titles" localSheetId="7">'Collection II - 2014'!$3:$3</definedName>
    <definedName name="_xlnm.Print_Titles" localSheetId="3">'Electronic Resources-2014'!$3:$4</definedName>
    <definedName name="_xlnm.Print_Titles" localSheetId="1">'General Information - 2014'!$3:$3</definedName>
    <definedName name="_xlnm.Print_Titles" localSheetId="11">'Operating Expenditures 1 - 2014'!$3:$4</definedName>
    <definedName name="_xlnm.Print_Titles" localSheetId="12">'Operating Expenditures 2 - 2014'!$3:$4</definedName>
    <definedName name="_xlnm.Print_Titles" localSheetId="9">'Operating Revenue I - 2014'!$3:$4</definedName>
    <definedName name="_xlnm.Print_Titles" localSheetId="10">'Operating Revenue II - 2014'!$3:$4</definedName>
    <definedName name="_xlnm.Print_Titles" localSheetId="4">'Programming-2014'!$3:$4</definedName>
    <definedName name="_xlnm.Print_Titles" localSheetId="2">'Services-2014'!$3:$4</definedName>
    <definedName name="_xlnm.Print_Titles" localSheetId="8">'Staff - 2014'!$3:$4</definedName>
  </definedNames>
  <calcPr calcId="145621"/>
</workbook>
</file>

<file path=xl/calcChain.xml><?xml version="1.0" encoding="utf-8"?>
<calcChain xmlns="http://schemas.openxmlformats.org/spreadsheetml/2006/main">
  <c r="I72" i="9" l="1"/>
  <c r="H72" i="9"/>
  <c r="D5" i="9"/>
  <c r="D6" i="9"/>
  <c r="D7" i="9"/>
  <c r="D8" i="9"/>
  <c r="D9" i="9"/>
  <c r="D10" i="9"/>
  <c r="D11" i="9"/>
  <c r="D12" i="9"/>
  <c r="D13" i="9"/>
  <c r="D14" i="9"/>
  <c r="D15" i="9"/>
  <c r="D16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4" i="9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D17" i="9" s="1"/>
  <c r="D72" i="9" s="1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4" i="8"/>
  <c r="M41" i="10" l="1"/>
  <c r="M38" i="10"/>
  <c r="M36" i="10"/>
  <c r="M34" i="10"/>
  <c r="M30" i="10"/>
  <c r="M28" i="10"/>
  <c r="M26" i="10"/>
  <c r="M25" i="10"/>
  <c r="M22" i="10"/>
  <c r="M18" i="10"/>
  <c r="M15" i="10"/>
  <c r="M14" i="10"/>
  <c r="M8" i="10"/>
  <c r="G74" i="3" l="1"/>
  <c r="G76" i="3" s="1"/>
  <c r="G75" i="3" l="1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B73" i="15"/>
  <c r="G73" i="13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5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B73" i="14"/>
  <c r="P5" i="13"/>
  <c r="M73" i="13"/>
  <c r="L73" i="13"/>
  <c r="K73" i="13"/>
  <c r="N73" i="13" s="1"/>
  <c r="J73" i="13"/>
  <c r="I73" i="13"/>
  <c r="E73" i="13"/>
  <c r="F73" i="13"/>
  <c r="D73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5" i="13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5" i="12"/>
  <c r="G73" i="12"/>
  <c r="C73" i="12"/>
  <c r="D73" i="12"/>
  <c r="E73" i="12"/>
  <c r="F73" i="12"/>
  <c r="H73" i="12"/>
  <c r="B73" i="12"/>
  <c r="H73" i="11"/>
  <c r="I73" i="11"/>
  <c r="J73" i="11"/>
  <c r="K73" i="11"/>
  <c r="L73" i="11"/>
  <c r="K73" i="12" s="1"/>
  <c r="G73" i="1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F62" i="9"/>
  <c r="G62" i="9"/>
  <c r="F63" i="9"/>
  <c r="G63" i="9"/>
  <c r="F64" i="9"/>
  <c r="G64" i="9"/>
  <c r="F65" i="9"/>
  <c r="G65" i="9"/>
  <c r="F66" i="9"/>
  <c r="G66" i="9"/>
  <c r="F67" i="9"/>
  <c r="G67" i="9"/>
  <c r="F68" i="9"/>
  <c r="G68" i="9"/>
  <c r="F69" i="9"/>
  <c r="G69" i="9"/>
  <c r="F70" i="9"/>
  <c r="G70" i="9"/>
  <c r="F71" i="9"/>
  <c r="G71" i="9"/>
  <c r="F72" i="9"/>
  <c r="G72" i="9"/>
  <c r="F4" i="9"/>
  <c r="G4" i="9"/>
  <c r="N72" i="9"/>
  <c r="M72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4" i="9"/>
  <c r="E72" i="8"/>
  <c r="F72" i="8"/>
  <c r="G72" i="8"/>
  <c r="H72" i="8"/>
  <c r="I72" i="8"/>
  <c r="J72" i="8"/>
  <c r="K72" i="8"/>
  <c r="L72" i="8"/>
  <c r="M72" i="8"/>
  <c r="N72" i="8"/>
  <c r="D72" i="8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Q73" i="7"/>
  <c r="P73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" i="7"/>
  <c r="N73" i="7"/>
  <c r="N77" i="7" s="1"/>
  <c r="J73" i="7"/>
  <c r="K73" i="7"/>
  <c r="I73" i="7"/>
  <c r="E73" i="7"/>
  <c r="F73" i="7"/>
  <c r="G73" i="7"/>
  <c r="M73" i="7"/>
  <c r="H73" i="7"/>
  <c r="L73" i="7"/>
  <c r="D73" i="7"/>
  <c r="E73" i="6"/>
  <c r="F73" i="6"/>
  <c r="G73" i="6"/>
  <c r="H73" i="6"/>
  <c r="I73" i="6"/>
  <c r="J73" i="6"/>
  <c r="K73" i="6"/>
  <c r="D73" i="6"/>
  <c r="L73" i="5"/>
  <c r="I73" i="5"/>
  <c r="J73" i="5"/>
  <c r="K73" i="5"/>
  <c r="H73" i="5"/>
  <c r="E72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5" i="5"/>
  <c r="G73" i="5"/>
  <c r="G72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5" i="5"/>
  <c r="F73" i="5"/>
  <c r="D73" i="5"/>
  <c r="L26" i="10"/>
  <c r="M73" i="3"/>
  <c r="L73" i="3"/>
  <c r="K73" i="3"/>
  <c r="L25" i="10"/>
  <c r="J73" i="4"/>
  <c r="J72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5" i="4"/>
  <c r="H73" i="4"/>
  <c r="I73" i="4"/>
  <c r="G73" i="4"/>
  <c r="F72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5" i="4"/>
  <c r="E73" i="4"/>
  <c r="F73" i="4" s="1"/>
  <c r="D73" i="4"/>
  <c r="H73" i="3"/>
  <c r="M72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5" i="3"/>
  <c r="J73" i="3"/>
  <c r="J6" i="3"/>
  <c r="J7" i="3"/>
  <c r="J8" i="3"/>
  <c r="J9" i="3"/>
  <c r="J10" i="3"/>
  <c r="J11" i="3"/>
  <c r="J13" i="3"/>
  <c r="J14" i="3"/>
  <c r="J17" i="3"/>
  <c r="J18" i="3"/>
  <c r="J19" i="3"/>
  <c r="J20" i="3"/>
  <c r="J21" i="3"/>
  <c r="J23" i="3"/>
  <c r="J24" i="3"/>
  <c r="J25" i="3"/>
  <c r="J26" i="3"/>
  <c r="J27" i="3"/>
  <c r="J28" i="3"/>
  <c r="J30" i="3"/>
  <c r="J33" i="3"/>
  <c r="J34" i="3"/>
  <c r="J36" i="3"/>
  <c r="J37" i="3"/>
  <c r="J41" i="3"/>
  <c r="J42" i="3"/>
  <c r="J43" i="3"/>
  <c r="J44" i="3"/>
  <c r="J46" i="3"/>
  <c r="J47" i="3"/>
  <c r="J48" i="3"/>
  <c r="J49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6" i="3"/>
  <c r="J67" i="3"/>
  <c r="J68" i="3"/>
  <c r="J69" i="3"/>
  <c r="J71" i="3"/>
  <c r="J5" i="3"/>
  <c r="I73" i="3"/>
  <c r="B72" i="9"/>
  <c r="B73" i="3"/>
  <c r="B73" i="11"/>
  <c r="M73" i="12" s="1"/>
  <c r="B73" i="13"/>
  <c r="B72" i="8"/>
  <c r="B73" i="7"/>
  <c r="B73" i="6"/>
  <c r="B73" i="5"/>
  <c r="B73" i="4"/>
  <c r="I72" i="2"/>
  <c r="H72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4" i="2"/>
  <c r="O73" i="7" l="1"/>
  <c r="L73" i="12"/>
  <c r="I73" i="12"/>
  <c r="J73" i="12"/>
  <c r="F72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4" i="2"/>
  <c r="G72" i="2"/>
  <c r="D72" i="2"/>
  <c r="J72" i="2"/>
  <c r="L41" i="10"/>
  <c r="L38" i="10"/>
  <c r="L36" i="10"/>
  <c r="L34" i="10"/>
  <c r="L30" i="10"/>
  <c r="L28" i="10"/>
  <c r="L23" i="10"/>
  <c r="L22" i="10"/>
  <c r="L19" i="10"/>
  <c r="L18" i="10"/>
  <c r="L14" i="10"/>
  <c r="L9" i="10"/>
  <c r="L10" i="10"/>
  <c r="L11" i="10"/>
  <c r="L8" i="10"/>
  <c r="J15" i="10" l="1"/>
  <c r="L15" i="10" s="1"/>
  <c r="G6" i="13" l="1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H23" i="10" l="1"/>
  <c r="H15" i="10"/>
  <c r="O6" i="13" l="1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P6" i="13"/>
  <c r="P7" i="13"/>
  <c r="H11" i="13"/>
  <c r="H13" i="13"/>
  <c r="P15" i="13"/>
  <c r="P17" i="13"/>
  <c r="H21" i="13"/>
  <c r="P23" i="13"/>
  <c r="H27" i="13"/>
  <c r="H29" i="13"/>
  <c r="P31" i="13"/>
  <c r="H37" i="13"/>
  <c r="H38" i="13"/>
  <c r="P39" i="13"/>
  <c r="H41" i="13"/>
  <c r="P42" i="13"/>
  <c r="H45" i="13"/>
  <c r="P47" i="13"/>
  <c r="P49" i="13"/>
  <c r="P50" i="13"/>
  <c r="P51" i="13"/>
  <c r="H53" i="13"/>
  <c r="P55" i="13"/>
  <c r="P57" i="13"/>
  <c r="P58" i="13"/>
  <c r="P63" i="13"/>
  <c r="H65" i="13"/>
  <c r="P66" i="13"/>
  <c r="P67" i="13"/>
  <c r="H69" i="13"/>
  <c r="P71" i="13"/>
  <c r="H5" i="13"/>
  <c r="H63" i="13" l="1"/>
  <c r="H62" i="13"/>
  <c r="H46" i="13"/>
  <c r="P62" i="13"/>
  <c r="P38" i="13"/>
  <c r="H30" i="13"/>
  <c r="P12" i="13"/>
  <c r="P60" i="13"/>
  <c r="P11" i="13"/>
  <c r="H14" i="13"/>
  <c r="H12" i="13"/>
  <c r="H55" i="13"/>
  <c r="H39" i="13"/>
  <c r="H23" i="13"/>
  <c r="H6" i="13"/>
  <c r="P52" i="13"/>
  <c r="P30" i="13"/>
  <c r="H71" i="13"/>
  <c r="H54" i="13"/>
  <c r="H22" i="13"/>
  <c r="P28" i="13"/>
  <c r="H70" i="13"/>
  <c r="H52" i="13"/>
  <c r="P70" i="13"/>
  <c r="P22" i="13"/>
  <c r="H49" i="13"/>
  <c r="H36" i="13"/>
  <c r="H20" i="13"/>
  <c r="P68" i="13"/>
  <c r="P46" i="13"/>
  <c r="P20" i="13"/>
  <c r="H68" i="13"/>
  <c r="H47" i="13"/>
  <c r="H31" i="13"/>
  <c r="H15" i="13"/>
  <c r="P44" i="13"/>
  <c r="P14" i="13"/>
  <c r="H60" i="13"/>
  <c r="H44" i="13"/>
  <c r="H28" i="13"/>
  <c r="H7" i="13"/>
  <c r="P54" i="13"/>
  <c r="P36" i="13"/>
  <c r="H57" i="13"/>
  <c r="P65" i="13"/>
  <c r="P27" i="13"/>
  <c r="H67" i="13"/>
  <c r="H59" i="13"/>
  <c r="H51" i="13"/>
  <c r="H43" i="13"/>
  <c r="P43" i="13"/>
  <c r="H35" i="13"/>
  <c r="P35" i="13"/>
  <c r="H19" i="13"/>
  <c r="P19" i="13"/>
  <c r="P59" i="13"/>
  <c r="P41" i="13"/>
  <c r="P25" i="13"/>
  <c r="H25" i="13"/>
  <c r="H17" i="13"/>
  <c r="P9" i="13"/>
  <c r="H9" i="13"/>
  <c r="P33" i="13"/>
  <c r="H33" i="13"/>
  <c r="H72" i="13"/>
  <c r="P72" i="13"/>
  <c r="H64" i="13"/>
  <c r="P64" i="13"/>
  <c r="H56" i="13"/>
  <c r="P56" i="13"/>
  <c r="H48" i="13"/>
  <c r="P48" i="13"/>
  <c r="H40" i="13"/>
  <c r="P40" i="13"/>
  <c r="H32" i="13"/>
  <c r="P32" i="13"/>
  <c r="H24" i="13"/>
  <c r="P24" i="13"/>
  <c r="H16" i="13"/>
  <c r="P16" i="13"/>
  <c r="H8" i="13"/>
  <c r="P8" i="13"/>
  <c r="P69" i="13"/>
  <c r="P61" i="13"/>
  <c r="P53" i="13"/>
  <c r="P45" i="13"/>
  <c r="P37" i="13"/>
  <c r="P29" i="13"/>
  <c r="P21" i="13"/>
  <c r="P13" i="13"/>
  <c r="H61" i="13"/>
  <c r="H66" i="13"/>
  <c r="H58" i="13"/>
  <c r="H50" i="13"/>
  <c r="H42" i="13"/>
  <c r="P34" i="13"/>
  <c r="H34" i="13"/>
  <c r="P26" i="13"/>
  <c r="H26" i="13"/>
  <c r="P18" i="13"/>
  <c r="H18" i="13"/>
  <c r="P10" i="13"/>
  <c r="H10" i="13"/>
  <c r="H73" i="13" l="1"/>
  <c r="P73" i="13"/>
  <c r="G5" i="13"/>
  <c r="O5" i="13"/>
  <c r="O73" i="13"/>
</calcChain>
</file>

<file path=xl/sharedStrings.xml><?xml version="1.0" encoding="utf-8"?>
<sst xmlns="http://schemas.openxmlformats.org/spreadsheetml/2006/main" count="1353" uniqueCount="319">
  <si>
    <t>LOUISIANA PUBLIC LIBRARY STATISTICS -- TEN YEAR SUMMARY</t>
  </si>
  <si>
    <t>General Information</t>
  </si>
  <si>
    <t>Population</t>
  </si>
  <si>
    <t>Libraries</t>
  </si>
  <si>
    <t>Public facilities</t>
  </si>
  <si>
    <t>Bookmobiles</t>
  </si>
  <si>
    <t>Collection</t>
  </si>
  <si>
    <t xml:space="preserve">Items </t>
  </si>
  <si>
    <t>Items per capita</t>
  </si>
  <si>
    <t>Circulation</t>
  </si>
  <si>
    <t>Staff</t>
  </si>
  <si>
    <t>FTE MLS librarians</t>
  </si>
  <si>
    <t>Total FTE staff</t>
  </si>
  <si>
    <t>Revenue</t>
  </si>
  <si>
    <t>Local</t>
  </si>
  <si>
    <t>Local per capita</t>
  </si>
  <si>
    <t>Total</t>
  </si>
  <si>
    <t>Total per capita</t>
  </si>
  <si>
    <t>Operating Expenditures</t>
  </si>
  <si>
    <t>Staff as % of total</t>
  </si>
  <si>
    <t>Collection as % of total</t>
  </si>
  <si>
    <t>Capital Expenditures</t>
  </si>
  <si>
    <t>GENERAL INFORMATION</t>
  </si>
  <si>
    <t>Library</t>
  </si>
  <si>
    <t>Year Founded</t>
  </si>
  <si>
    <t>System Membership</t>
  </si>
  <si>
    <t>Public Service Hours</t>
  </si>
  <si>
    <t>Total Buildings</t>
  </si>
  <si>
    <t>Book-mobiles</t>
  </si>
  <si>
    <t>Registered Borrowers</t>
  </si>
  <si>
    <t>As % of Population</t>
  </si>
  <si>
    <t>Allen Parish Libraries</t>
  </si>
  <si>
    <t>Audubon Regional Library</t>
  </si>
  <si>
    <t>Bienville Parish Library</t>
  </si>
  <si>
    <t>Calcasieu Parish Library</t>
  </si>
  <si>
    <t>Caldwell Parish Library</t>
  </si>
  <si>
    <t>Cameron Parish Library</t>
  </si>
  <si>
    <t>Iberia Parish Library</t>
  </si>
  <si>
    <t>Jackson Parish Library</t>
  </si>
  <si>
    <t>Jefferson Parish Library</t>
  </si>
  <si>
    <t>Lafayette Public Library</t>
  </si>
  <si>
    <t>Lafourche Parish Public Library</t>
  </si>
  <si>
    <t>LaSalle Parish Library</t>
  </si>
  <si>
    <t>Lincoln Parish Library</t>
  </si>
  <si>
    <t>Madison Parish Library</t>
  </si>
  <si>
    <t>Morehouse Parish Library</t>
  </si>
  <si>
    <t>Morgan City Public Library</t>
  </si>
  <si>
    <t>Natchitoches Parish Library</t>
  </si>
  <si>
    <t>Pointe Coupee Parish Library</t>
  </si>
  <si>
    <t>Rapides Parish Library</t>
  </si>
  <si>
    <t>Richland Parish Library</t>
  </si>
  <si>
    <t>South St. Landry Community Library</t>
  </si>
  <si>
    <t>St. Bernard Parish Library</t>
  </si>
  <si>
    <t>St. Charles Parish Library</t>
  </si>
  <si>
    <t>St. John the Baptist Parish Library</t>
  </si>
  <si>
    <t>St. Martin Parish Library</t>
  </si>
  <si>
    <t>St. Mary Parish Library</t>
  </si>
  <si>
    <t>St. Tammany Parish Library</t>
  </si>
  <si>
    <t>Tangipahoa Parish Library</t>
  </si>
  <si>
    <t>Union Parish Library</t>
  </si>
  <si>
    <t>Washington Municipal Library</t>
  </si>
  <si>
    <t>West Feliciana Parish Library</t>
  </si>
  <si>
    <t>STATE</t>
  </si>
  <si>
    <t>DeSoto Parish Library</t>
  </si>
  <si>
    <t>Krotz Springs Municipal Public Library</t>
  </si>
  <si>
    <t>Ouachita Parish Public Library</t>
  </si>
  <si>
    <t>Vermilion Parish Library</t>
  </si>
  <si>
    <t>DIRECTOR</t>
  </si>
  <si>
    <t>ALA/MLIS LIBRARIANS</t>
  </si>
  <si>
    <t>TOTAL STAFF</t>
  </si>
  <si>
    <t>Year Appointed</t>
  </si>
  <si>
    <t>Certified by State Board</t>
  </si>
  <si>
    <t>Salary</t>
  </si>
  <si>
    <t>Entry Level Salary</t>
  </si>
  <si>
    <t>ALA/MLS Librarians (Number)</t>
  </si>
  <si>
    <t>FTE ALA MLS Librarians</t>
  </si>
  <si>
    <t>Population Per One FTE MLS</t>
  </si>
  <si>
    <t>Total Paid Staff</t>
  </si>
  <si>
    <t>Total FTE Paid Staff</t>
  </si>
  <si>
    <t>Population Per One FTE Staff</t>
  </si>
  <si>
    <t>LLA Standards</t>
  </si>
  <si>
    <t>Essential</t>
  </si>
  <si>
    <t>National Average</t>
  </si>
  <si>
    <t>1:2,500</t>
  </si>
  <si>
    <t>Enhanced</t>
  </si>
  <si>
    <t>Natl.Avg+5%</t>
  </si>
  <si>
    <t>1:10,000</t>
  </si>
  <si>
    <t>1:2,000</t>
  </si>
  <si>
    <t>Natl.Avg+10%</t>
  </si>
  <si>
    <t>1:8,000</t>
  </si>
  <si>
    <t>1:1,500</t>
  </si>
  <si>
    <t>SERVICES</t>
  </si>
  <si>
    <t>Patron Visits</t>
  </si>
  <si>
    <t>Reference Transactions</t>
  </si>
  <si>
    <t>Library Visits</t>
  </si>
  <si>
    <t>Library Visits Per Capita</t>
  </si>
  <si>
    <t>Reference (Traditional)</t>
  </si>
  <si>
    <t>Reference (Electronic)</t>
  </si>
  <si>
    <t>Total Reference</t>
  </si>
  <si>
    <t>Reference Per Capita</t>
  </si>
  <si>
    <t>ELECTRONIC RESOURCES</t>
  </si>
  <si>
    <t>Internet Workstations</t>
  </si>
  <si>
    <t>Electronic Resource Usage</t>
  </si>
  <si>
    <t>Public Internet Workstations</t>
  </si>
  <si>
    <t>Public Internet Workstations Per 5,000 Population</t>
  </si>
  <si>
    <t>Staff Internet Workstations</t>
  </si>
  <si>
    <t>Total Internet Workstations</t>
  </si>
  <si>
    <t>Patrons Using Electronic Resources</t>
  </si>
  <si>
    <t>Louisiana Connect Database Usage</t>
  </si>
  <si>
    <t>Other Database Usage</t>
  </si>
  <si>
    <t>Total Electronic Database Usage</t>
  </si>
  <si>
    <t>PROGRAMMING</t>
  </si>
  <si>
    <t>Children</t>
  </si>
  <si>
    <t>Young Adult</t>
  </si>
  <si>
    <t>Adult</t>
  </si>
  <si>
    <t>Programs Number</t>
  </si>
  <si>
    <t>Attendance</t>
  </si>
  <si>
    <t>CIRCULATION</t>
  </si>
  <si>
    <t>BY MATERIAL TYPE</t>
  </si>
  <si>
    <t>BY OUTLET</t>
  </si>
  <si>
    <t>TOTAL</t>
  </si>
  <si>
    <t>ILL</t>
  </si>
  <si>
    <t>Adult Materials</t>
  </si>
  <si>
    <t>Juvenile Materials</t>
  </si>
  <si>
    <t>Serials</t>
  </si>
  <si>
    <t>AV Materials</t>
  </si>
  <si>
    <t>Other Materials</t>
  </si>
  <si>
    <t>Central Library</t>
  </si>
  <si>
    <t>Branches</t>
  </si>
  <si>
    <t>Total Circulation</t>
  </si>
  <si>
    <t>Circ. Per Capita</t>
  </si>
  <si>
    <t>ILL Items Loaned</t>
  </si>
  <si>
    <t>ILL Items Borrowed</t>
  </si>
  <si>
    <t>COLLECTION I</t>
  </si>
  <si>
    <t>Adult Books &amp; Other Print Materials</t>
  </si>
  <si>
    <t>Juvenile Books</t>
  </si>
  <si>
    <t>Serial Volumes in Print</t>
  </si>
  <si>
    <t>E-Books</t>
  </si>
  <si>
    <t>Electronic Databases</t>
  </si>
  <si>
    <t>All Other Library Materials</t>
  </si>
  <si>
    <t>TOTAL Collection</t>
  </si>
  <si>
    <t>COLLECTION II</t>
  </si>
  <si>
    <t>Collection Per Capita</t>
  </si>
  <si>
    <t>% of Collection That Is New</t>
  </si>
  <si>
    <t>% of Collection Withdrawn</t>
  </si>
  <si>
    <t>Print Serial Subscriptions</t>
  </si>
  <si>
    <t>Electronic Serial Subscriptions</t>
  </si>
  <si>
    <t>Subscriptions Per 1,000 Population</t>
  </si>
  <si>
    <t>LLA Standards: Essential</t>
  </si>
  <si>
    <t>Visits</t>
  </si>
  <si>
    <t>Visits per capita</t>
  </si>
  <si>
    <t>OPERATING REVENUE I</t>
  </si>
  <si>
    <t>TAX RATE</t>
  </si>
  <si>
    <t>LOCAL</t>
  </si>
  <si>
    <t>FEDERAL</t>
  </si>
  <si>
    <t>Mills</t>
  </si>
  <si>
    <t>Sales %</t>
  </si>
  <si>
    <t>Total Local Revenue</t>
  </si>
  <si>
    <t>State Revenue Sharing</t>
  </si>
  <si>
    <t>State Aid</t>
  </si>
  <si>
    <t>Other State Revenue</t>
  </si>
  <si>
    <t>Total State Revenue</t>
  </si>
  <si>
    <t>Total Federal Revenue</t>
  </si>
  <si>
    <t>OPERATING REVENUE II</t>
  </si>
  <si>
    <t>OTHER REVENUE</t>
  </si>
  <si>
    <t>REVENUE PER CAPITA</t>
  </si>
  <si>
    <t>Fines &amp; Fees</t>
  </si>
  <si>
    <t>Use of Money &amp; Property</t>
  </si>
  <si>
    <t>Gifts &amp; Donations</t>
  </si>
  <si>
    <t>Other Financing Sources</t>
  </si>
  <si>
    <t>Total Other Revenue</t>
  </si>
  <si>
    <t>Total Operating Revenue</t>
  </si>
  <si>
    <t>Reserve Funds</t>
  </si>
  <si>
    <t>Local Per Capita</t>
  </si>
  <si>
    <t>State Per Capita</t>
  </si>
  <si>
    <t>Federal Per Capita</t>
  </si>
  <si>
    <t>Other Per Capita</t>
  </si>
  <si>
    <t>Total Per Capita</t>
  </si>
  <si>
    <t>OPERATING EXPENDITURES I</t>
  </si>
  <si>
    <t>PERSONNEL</t>
  </si>
  <si>
    <t>COLLECTION</t>
  </si>
  <si>
    <t>Salary &amp; Wages</t>
  </si>
  <si>
    <t>Employee Benefits</t>
  </si>
  <si>
    <t>Total Staff</t>
  </si>
  <si>
    <t>Per Capita</t>
  </si>
  <si>
    <t>Books &amp; Other Print Materials</t>
  </si>
  <si>
    <t>Serial Subscrip-tions in Print</t>
  </si>
  <si>
    <t>Electronic Materials</t>
  </si>
  <si>
    <t>Other Library Materials</t>
  </si>
  <si>
    <t>Total Collection Expenditures</t>
  </si>
  <si>
    <t>LLA Standard: Essential</t>
  </si>
  <si>
    <t>OPERATING EXPENDITURES II</t>
  </si>
  <si>
    <t>OTHER</t>
  </si>
  <si>
    <t>Total Operating Expend.</t>
  </si>
  <si>
    <t>Utilities</t>
  </si>
  <si>
    <t>Contractual Maintenance Services</t>
  </si>
  <si>
    <t>Professional Services</t>
  </si>
  <si>
    <t>Insurance &amp; Surety Bonds</t>
  </si>
  <si>
    <t>Training Education &amp; Travel</t>
  </si>
  <si>
    <t>Furniture Machinery Equipment</t>
  </si>
  <si>
    <t>Electronic Access</t>
  </si>
  <si>
    <t>Statutory Payments Retirement Contribution</t>
  </si>
  <si>
    <t>Book-keeping Accounting Auditing</t>
  </si>
  <si>
    <t>Grants</t>
  </si>
  <si>
    <t>Tax Election</t>
  </si>
  <si>
    <t>All Other Expend.</t>
  </si>
  <si>
    <t>Total Other Expend.</t>
  </si>
  <si>
    <t>CAPITAL REVENUE &amp; CAPITAL EXPENDITURES</t>
  </si>
  <si>
    <t>CAPITAL REVENUE</t>
  </si>
  <si>
    <t>CAPITAL EXPENDITURES</t>
  </si>
  <si>
    <t>State</t>
  </si>
  <si>
    <t>Federal</t>
  </si>
  <si>
    <t>Other</t>
  </si>
  <si>
    <t>Land</t>
  </si>
  <si>
    <t>Buildings</t>
  </si>
  <si>
    <t>Motor Vehicles</t>
  </si>
  <si>
    <t>Elec-tronic Access</t>
  </si>
  <si>
    <t>Collec-tion</t>
  </si>
  <si>
    <t>Major Repairs</t>
  </si>
  <si>
    <t>Profes-sional Services</t>
  </si>
  <si>
    <t>Construc-tion in Progress</t>
  </si>
  <si>
    <t>Tax Millage Expires (12/31)</t>
  </si>
  <si>
    <t xml:space="preserve"> </t>
  </si>
  <si>
    <t>*</t>
  </si>
  <si>
    <t>*See note on population, page 3.</t>
  </si>
  <si>
    <t>STAFFING</t>
  </si>
  <si>
    <t>Paid Staff</t>
  </si>
  <si>
    <t>Number of Volunteers</t>
  </si>
  <si>
    <t>VOLUNTEERS</t>
  </si>
  <si>
    <t>Comprehensive</t>
  </si>
  <si>
    <t>1:5,000</t>
  </si>
  <si>
    <t>Complrehensive</t>
  </si>
  <si>
    <t>Acadia Parish Library</t>
  </si>
  <si>
    <t>Ascension Parish Library</t>
  </si>
  <si>
    <t xml:space="preserve">Assumption Parish Library </t>
  </si>
  <si>
    <t>Avoyelles Parish Library</t>
  </si>
  <si>
    <t>Beauregard Parish Library</t>
  </si>
  <si>
    <t>Bossier Parish Library</t>
  </si>
  <si>
    <t>Catahoula Parish Library</t>
  </si>
  <si>
    <t>Claiborne Parish Library</t>
  </si>
  <si>
    <t>Concordia Parish Library</t>
  </si>
  <si>
    <t>East Baton Rouge Parish Library</t>
  </si>
  <si>
    <t>East Carroll Parish Library</t>
  </si>
  <si>
    <t>Evangeline Parish Library</t>
  </si>
  <si>
    <t>Grant Parish Library</t>
  </si>
  <si>
    <t>Iberville Parish Library</t>
  </si>
  <si>
    <t>Jefferson Davis Parish Library</t>
  </si>
  <si>
    <t>Jennings Carnegie Public Library</t>
  </si>
  <si>
    <t>Livingston Parish Library</t>
  </si>
  <si>
    <t>New Orleans Public Library</t>
  </si>
  <si>
    <t>Opelousas-Eunice Public Library</t>
  </si>
  <si>
    <t>Plaquemines Parish Library</t>
  </si>
  <si>
    <t>Red River Parish Library</t>
  </si>
  <si>
    <t>Sabine Parish Library</t>
  </si>
  <si>
    <t>Shreve Memorial Library</t>
  </si>
  <si>
    <t>St. James Parish Library</t>
  </si>
  <si>
    <t>Tensas Parish Library</t>
  </si>
  <si>
    <t>Terrebonne Parish Library</t>
  </si>
  <si>
    <t>Vernon Parish Library</t>
  </si>
  <si>
    <t>Washington Parish Library</t>
  </si>
  <si>
    <t>Webster Parish Library</t>
  </si>
  <si>
    <t>West Baton Rouge Parish Library</t>
  </si>
  <si>
    <t>West Carroll Parish Library</t>
  </si>
  <si>
    <t>Winn Parish Library</t>
  </si>
  <si>
    <t>Audio Materials - Downloadable</t>
  </si>
  <si>
    <t>Video Materials - Downloadable</t>
  </si>
  <si>
    <t>Audio Materials - Physical Units</t>
  </si>
  <si>
    <t>Video Materials - Physical Units</t>
  </si>
  <si>
    <t>New items</t>
  </si>
  <si>
    <t>Withdrawls</t>
  </si>
  <si>
    <t>** Library Director is also City Clerk</t>
  </si>
  <si>
    <t>*   See note on population, page 3.</t>
  </si>
  <si>
    <t>Bayouland</t>
  </si>
  <si>
    <t>Bayouland &amp; Libraries Southwest</t>
  </si>
  <si>
    <t>N/A</t>
  </si>
  <si>
    <t>Libraries Southwest</t>
  </si>
  <si>
    <t>Green Gold</t>
  </si>
  <si>
    <t xml:space="preserve">Green Gold  </t>
  </si>
  <si>
    <t>Trail Blazers</t>
  </si>
  <si>
    <t>Trail Blazer Library System</t>
  </si>
  <si>
    <t>Trail Blazer</t>
  </si>
  <si>
    <t>Yes</t>
  </si>
  <si>
    <t>No</t>
  </si>
  <si>
    <t>1/4 of 1%</t>
  </si>
  <si>
    <t>1/4 cent</t>
  </si>
  <si>
    <t>2016, 2018, 2022</t>
  </si>
  <si>
    <t>4/30/2021</t>
  </si>
  <si>
    <t>10/2021</t>
  </si>
  <si>
    <t>2016, 2020</t>
  </si>
  <si>
    <t>As % of Total Expenses</t>
  </si>
  <si>
    <t>Trail Blazers; Green Gold</t>
  </si>
  <si>
    <t>**</t>
  </si>
  <si>
    <t>Volunteer Hours per year</t>
  </si>
  <si>
    <t>http://www.imls.gov/assets/1/AssetManager/PLS2011.pdf, p. 29</t>
  </si>
  <si>
    <t>ALA-APA salary survey : a survey of library positions requiring an ALA-accredited Master's degree.</t>
  </si>
  <si>
    <t>p.35</t>
  </si>
  <si>
    <t>331.281 ALA 2012</t>
  </si>
  <si>
    <t>Southeast (All libraries)</t>
  </si>
  <si>
    <t>Net Change 2014</t>
  </si>
  <si>
    <t>Percent Change 2013 to 2014</t>
  </si>
  <si>
    <t>Note:  According to the U.S. Census Bureau, the latest Louisiana population estimate is 4,649,626.  The state population in the table duplicates the population of some Municipal Libraries.</t>
  </si>
  <si>
    <t>Duplicated Population</t>
  </si>
  <si>
    <t xml:space="preserve">Unduplicated Population </t>
  </si>
  <si>
    <t>Use of Library Wireless</t>
  </si>
  <si>
    <t>Electronic Devices</t>
  </si>
  <si>
    <t>Book-mobile</t>
  </si>
  <si>
    <t xml:space="preserve">0  </t>
  </si>
  <si>
    <t>None</t>
  </si>
  <si>
    <t>July 2017</t>
  </si>
  <si>
    <t>10/1/2021</t>
  </si>
  <si>
    <t>$-,106,871</t>
  </si>
  <si>
    <t>(based on 2012 data)</t>
  </si>
  <si>
    <t>http://www.imls.gov/assets/1/AssetManager/FY2012%20PLS_Tables_8_thru_18A.pdf</t>
  </si>
  <si>
    <t>(Table 8)</t>
  </si>
  <si>
    <t>http://www.imls.gov/assets/1/AssetManager/FY2012%20PLS_Tables_21_thru_31A.pdf</t>
  </si>
  <si>
    <t>Table 22</t>
  </si>
  <si>
    <t>Table 25</t>
  </si>
  <si>
    <t>2014 Salary data from ALA-APA salary survey - from ALA Library</t>
  </si>
  <si>
    <t>Franklin Parish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</si>
</sst>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sz val="10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Garamond"/>
      <family val="1"/>
    </font>
    <font>
      <b/>
      <sz val="9.5"/>
      <name val="Garamond"/>
      <family val="1"/>
    </font>
    <font>
      <sz val="9.5"/>
      <name val="Garamond"/>
      <family val="1"/>
    </font>
    <font>
      <b/>
      <sz val="11"/>
      <name val="Garamond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0">
    <xf numFmtId="0" fontId="0" fillId="0" borderId="0" xfId="0"/>
    <xf numFmtId="0" fontId="4" fillId="0" borderId="0" xfId="0" applyFont="1" applyBorder="1"/>
    <xf numFmtId="0" fontId="6" fillId="0" borderId="1" xfId="0" applyFont="1" applyBorder="1"/>
    <xf numFmtId="0" fontId="5" fillId="0" borderId="3" xfId="0" applyFont="1" applyBorder="1"/>
    <xf numFmtId="0" fontId="5" fillId="0" borderId="1" xfId="0" applyFont="1" applyBorder="1"/>
    <xf numFmtId="3" fontId="5" fillId="0" borderId="4" xfId="0" applyNumberFormat="1" applyFont="1" applyBorder="1"/>
    <xf numFmtId="3" fontId="5" fillId="0" borderId="0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5" xfId="0" applyFont="1" applyBorder="1"/>
    <xf numFmtId="3" fontId="5" fillId="0" borderId="7" xfId="0" applyNumberFormat="1" applyFont="1" applyBorder="1"/>
    <xf numFmtId="2" fontId="5" fillId="0" borderId="4" xfId="0" applyNumberFormat="1" applyFont="1" applyBorder="1"/>
    <xf numFmtId="2" fontId="5" fillId="0" borderId="0" xfId="0" applyNumberFormat="1" applyFont="1" applyBorder="1"/>
    <xf numFmtId="2" fontId="5" fillId="0" borderId="8" xfId="0" applyNumberFormat="1" applyFont="1" applyBorder="1"/>
    <xf numFmtId="0" fontId="5" fillId="0" borderId="9" xfId="0" applyFont="1" applyBorder="1"/>
    <xf numFmtId="4" fontId="5" fillId="0" borderId="4" xfId="0" applyNumberFormat="1" applyFont="1" applyBorder="1"/>
    <xf numFmtId="4" fontId="5" fillId="0" borderId="0" xfId="0" applyNumberFormat="1" applyFont="1" applyBorder="1"/>
    <xf numFmtId="164" fontId="5" fillId="0" borderId="4" xfId="0" applyNumberFormat="1" applyFont="1" applyBorder="1"/>
    <xf numFmtId="164" fontId="5" fillId="0" borderId="0" xfId="0" applyNumberFormat="1" applyFont="1" applyBorder="1"/>
    <xf numFmtId="165" fontId="5" fillId="0" borderId="4" xfId="0" applyNumberFormat="1" applyFont="1" applyBorder="1"/>
    <xf numFmtId="10" fontId="5" fillId="0" borderId="4" xfId="0" applyNumberFormat="1" applyFont="1" applyBorder="1"/>
    <xf numFmtId="164" fontId="6" fillId="0" borderId="5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0" fontId="4" fillId="0" borderId="0" xfId="0" applyFont="1"/>
    <xf numFmtId="164" fontId="5" fillId="0" borderId="10" xfId="0" applyNumberFormat="1" applyFont="1" applyBorder="1"/>
    <xf numFmtId="0" fontId="0" fillId="0" borderId="0" xfId="0" applyBorder="1"/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1" fontId="4" fillId="0" borderId="0" xfId="0" applyNumberFormat="1" applyFont="1" applyBorder="1"/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4" fillId="0" borderId="6" xfId="0" applyNumberFormat="1" applyFont="1" applyBorder="1"/>
    <xf numFmtId="3" fontId="0" fillId="0" borderId="0" xfId="0" applyNumberForma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6" xfId="0" applyFont="1" applyFill="1" applyBorder="1" applyAlignment="1">
      <alignment horizontal="center" wrapText="1"/>
    </xf>
    <xf numFmtId="1" fontId="4" fillId="0" borderId="0" xfId="0" applyNumberFormat="1" applyFont="1" applyFill="1" applyBorder="1"/>
    <xf numFmtId="3" fontId="4" fillId="0" borderId="2" xfId="0" applyNumberFormat="1" applyFont="1" applyFill="1" applyBorder="1"/>
    <xf numFmtId="0" fontId="0" fillId="0" borderId="0" xfId="0" applyFill="1"/>
    <xf numFmtId="0" fontId="9" fillId="0" borderId="0" xfId="0" applyFont="1"/>
    <xf numFmtId="0" fontId="4" fillId="0" borderId="2" xfId="0" applyFont="1" applyBorder="1" applyAlignment="1">
      <alignment horizontal="center" wrapText="1"/>
    </xf>
    <xf numFmtId="3" fontId="4" fillId="0" borderId="0" xfId="0" applyNumberFormat="1" applyFont="1"/>
    <xf numFmtId="0" fontId="10" fillId="0" borderId="0" xfId="0" applyFont="1" applyBorder="1"/>
    <xf numFmtId="0" fontId="10" fillId="0" borderId="0" xfId="0" applyFont="1"/>
    <xf numFmtId="0" fontId="9" fillId="0" borderId="0" xfId="0" applyFont="1" applyBorder="1"/>
    <xf numFmtId="0" fontId="4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10" fontId="7" fillId="0" borderId="6" xfId="0" applyNumberFormat="1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Border="1"/>
    <xf numFmtId="164" fontId="4" fillId="0" borderId="2" xfId="0" applyNumberFormat="1" applyFont="1" applyBorder="1" applyAlignment="1">
      <alignment wrapText="1"/>
    </xf>
    <xf numFmtId="165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164" fontId="0" fillId="0" borderId="0" xfId="0" applyNumberFormat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5" fontId="4" fillId="0" borderId="0" xfId="0" applyNumberFormat="1" applyFont="1"/>
    <xf numFmtId="164" fontId="5" fillId="0" borderId="2" xfId="0" applyNumberFormat="1" applyFont="1" applyBorder="1" applyAlignment="1">
      <alignment wrapText="1"/>
    </xf>
    <xf numFmtId="0" fontId="5" fillId="0" borderId="9" xfId="0" applyFont="1" applyBorder="1" applyAlignment="1">
      <alignment horizontal="right"/>
    </xf>
    <xf numFmtId="164" fontId="5" fillId="0" borderId="2" xfId="0" applyNumberFormat="1" applyFont="1" applyBorder="1" applyAlignment="1">
      <alignment horizontal="left" wrapText="1"/>
    </xf>
    <xf numFmtId="164" fontId="14" fillId="0" borderId="2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164" fontId="14" fillId="0" borderId="0" xfId="0" applyNumberFormat="1" applyFont="1" applyBorder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5" fontId="5" fillId="0" borderId="4" xfId="0" applyNumberFormat="1" applyFont="1" applyFill="1" applyBorder="1"/>
    <xf numFmtId="164" fontId="0" fillId="0" borderId="0" xfId="0" applyNumberFormat="1" applyFill="1"/>
    <xf numFmtId="10" fontId="5" fillId="0" borderId="0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 applyBorder="1"/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7" fillId="0" borderId="6" xfId="0" applyFont="1" applyBorder="1" applyAlignment="1">
      <alignment horizontal="left" wrapText="1"/>
    </xf>
    <xf numFmtId="1" fontId="4" fillId="0" borderId="0" xfId="0" applyNumberFormat="1" applyFont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/>
    <xf numFmtId="0" fontId="4" fillId="0" borderId="13" xfId="0" applyFont="1" applyBorder="1" applyAlignment="1">
      <alignment wrapText="1"/>
    </xf>
    <xf numFmtId="3" fontId="4" fillId="0" borderId="14" xfId="0" applyNumberFormat="1" applyFont="1" applyBorder="1"/>
    <xf numFmtId="0" fontId="5" fillId="0" borderId="0" xfId="0" applyFont="1"/>
    <xf numFmtId="10" fontId="5" fillId="0" borderId="5" xfId="0" applyNumberFormat="1" applyFont="1" applyBorder="1"/>
    <xf numFmtId="10" fontId="5" fillId="0" borderId="7" xfId="0" applyNumberFormat="1" applyFont="1" applyBorder="1"/>
    <xf numFmtId="164" fontId="4" fillId="0" borderId="14" xfId="0" applyNumberFormat="1" applyFont="1" applyBorder="1"/>
    <xf numFmtId="3" fontId="4" fillId="0" borderId="10" xfId="0" applyNumberFormat="1" applyFont="1" applyBorder="1"/>
    <xf numFmtId="3" fontId="4" fillId="0" borderId="0" xfId="0" applyNumberFormat="1" applyFont="1" applyBorder="1" applyAlignment="1">
      <alignment vertical="top"/>
    </xf>
    <xf numFmtId="0" fontId="14" fillId="0" borderId="12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9" xfId="0" applyFont="1" applyBorder="1" applyAlignment="1">
      <alignment horizontal="right"/>
    </xf>
    <xf numFmtId="164" fontId="14" fillId="0" borderId="6" xfId="0" applyNumberFormat="1" applyFont="1" applyBorder="1"/>
    <xf numFmtId="164" fontId="5" fillId="0" borderId="2" xfId="0" applyNumberFormat="1" applyFont="1" applyFill="1" applyBorder="1" applyAlignment="1">
      <alignment wrapText="1"/>
    </xf>
    <xf numFmtId="10" fontId="5" fillId="0" borderId="6" xfId="0" applyNumberFormat="1" applyFont="1" applyFill="1" applyBorder="1"/>
    <xf numFmtId="3" fontId="4" fillId="0" borderId="0" xfId="0" applyNumberFormat="1" applyFont="1" applyFill="1"/>
    <xf numFmtId="3" fontId="4" fillId="0" borderId="2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0" fontId="4" fillId="0" borderId="8" xfId="0" applyFont="1" applyBorder="1" applyAlignment="1">
      <alignment horizontal="right" vertical="top"/>
    </xf>
    <xf numFmtId="3" fontId="5" fillId="0" borderId="8" xfId="0" applyNumberFormat="1" applyFont="1" applyBorder="1"/>
    <xf numFmtId="4" fontId="5" fillId="0" borderId="8" xfId="0" applyNumberFormat="1" applyFont="1" applyBorder="1"/>
    <xf numFmtId="0" fontId="5" fillId="0" borderId="7" xfId="0" applyFont="1" applyBorder="1"/>
    <xf numFmtId="10" fontId="5" fillId="0" borderId="3" xfId="0" applyNumberFormat="1" applyFont="1" applyBorder="1"/>
    <xf numFmtId="10" fontId="5" fillId="0" borderId="14" xfId="0" applyNumberFormat="1" applyFont="1" applyBorder="1"/>
    <xf numFmtId="10" fontId="5" fillId="0" borderId="14" xfId="0" applyNumberFormat="1" applyFont="1" applyFill="1" applyBorder="1"/>
    <xf numFmtId="10" fontId="5" fillId="0" borderId="10" xfId="0" applyNumberFormat="1" applyFont="1" applyBorder="1"/>
    <xf numFmtId="10" fontId="5" fillId="0" borderId="16" xfId="0" applyNumberFormat="1" applyFont="1" applyBorder="1"/>
    <xf numFmtId="165" fontId="5" fillId="0" borderId="4" xfId="2" applyNumberFormat="1" applyFont="1" applyBorder="1"/>
    <xf numFmtId="165" fontId="5" fillId="0" borderId="8" xfId="2" applyNumberFormat="1" applyFont="1" applyBorder="1"/>
    <xf numFmtId="165" fontId="5" fillId="0" borderId="4" xfId="2" applyNumberFormat="1" applyFont="1" applyFill="1" applyBorder="1"/>
    <xf numFmtId="165" fontId="5" fillId="0" borderId="8" xfId="0" applyNumberFormat="1" applyFont="1" applyBorder="1"/>
    <xf numFmtId="165" fontId="5" fillId="0" borderId="5" xfId="0" applyNumberFormat="1" applyFont="1" applyBorder="1"/>
    <xf numFmtId="165" fontId="5" fillId="0" borderId="9" xfId="0" applyNumberFormat="1" applyFont="1" applyBorder="1"/>
    <xf numFmtId="164" fontId="5" fillId="0" borderId="4" xfId="2" applyNumberFormat="1" applyFont="1" applyBorder="1"/>
    <xf numFmtId="164" fontId="5" fillId="0" borderId="7" xfId="2" applyNumberFormat="1" applyFont="1" applyBorder="1"/>
    <xf numFmtId="164" fontId="5" fillId="0" borderId="8" xfId="2" applyNumberFormat="1" applyFont="1" applyBorder="1"/>
    <xf numFmtId="10" fontId="5" fillId="0" borderId="4" xfId="3" applyNumberFormat="1" applyFont="1" applyBorder="1"/>
    <xf numFmtId="10" fontId="5" fillId="0" borderId="8" xfId="3" applyNumberFormat="1" applyFont="1" applyBorder="1"/>
    <xf numFmtId="10" fontId="5" fillId="0" borderId="4" xfId="2" applyNumberFormat="1" applyFont="1" applyBorder="1"/>
    <xf numFmtId="10" fontId="5" fillId="0" borderId="8" xfId="2" applyNumberFormat="1" applyFont="1" applyBorder="1"/>
    <xf numFmtId="164" fontId="5" fillId="0" borderId="4" xfId="2" applyNumberFormat="1" applyFont="1" applyFill="1" applyBorder="1"/>
    <xf numFmtId="164" fontId="5" fillId="0" borderId="8" xfId="2" applyNumberFormat="1" applyFont="1" applyFill="1" applyBorder="1"/>
    <xf numFmtId="0" fontId="7" fillId="0" borderId="0" xfId="0" applyFont="1" applyFill="1" applyBorder="1" applyAlignment="1">
      <alignment wrapText="1"/>
    </xf>
    <xf numFmtId="166" fontId="4" fillId="0" borderId="0" xfId="1" applyNumberFormat="1" applyFont="1"/>
    <xf numFmtId="0" fontId="4" fillId="0" borderId="2" xfId="0" applyFont="1" applyBorder="1" applyAlignment="1">
      <alignment horizontal="right" wrapText="1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 vertical="top"/>
    </xf>
    <xf numFmtId="164" fontId="14" fillId="0" borderId="16" xfId="0" applyNumberFormat="1" applyFont="1" applyBorder="1"/>
    <xf numFmtId="164" fontId="14" fillId="0" borderId="14" xfId="0" applyNumberFormat="1" applyFont="1" applyBorder="1"/>
    <xf numFmtId="164" fontId="7" fillId="0" borderId="13" xfId="0" applyNumberFormat="1" applyFont="1" applyBorder="1" applyAlignment="1">
      <alignment wrapText="1"/>
    </xf>
    <xf numFmtId="164" fontId="5" fillId="0" borderId="14" xfId="0" applyNumberFormat="1" applyFont="1" applyBorder="1"/>
    <xf numFmtId="164" fontId="14" fillId="0" borderId="0" xfId="0" applyNumberFormat="1" applyFont="1" applyBorder="1" applyAlignment="1">
      <alignment horizontal="right"/>
    </xf>
    <xf numFmtId="3" fontId="4" fillId="0" borderId="14" xfId="0" applyNumberFormat="1" applyFont="1" applyFill="1" applyBorder="1"/>
    <xf numFmtId="0" fontId="0" fillId="0" borderId="14" xfId="0" applyBorder="1"/>
    <xf numFmtId="0" fontId="4" fillId="0" borderId="13" xfId="0" applyFont="1" applyFill="1" applyBorder="1" applyAlignment="1">
      <alignment wrapText="1"/>
    </xf>
    <xf numFmtId="0" fontId="0" fillId="0" borderId="14" xfId="0" applyFill="1" applyBorder="1"/>
    <xf numFmtId="3" fontId="0" fillId="0" borderId="14" xfId="0" applyNumberFormat="1" applyFill="1" applyBorder="1"/>
    <xf numFmtId="0" fontId="7" fillId="0" borderId="10" xfId="0" applyFont="1" applyBorder="1" applyAlignment="1">
      <alignment wrapText="1"/>
    </xf>
    <xf numFmtId="164" fontId="7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wrapText="1"/>
    </xf>
    <xf numFmtId="165" fontId="5" fillId="0" borderId="14" xfId="0" applyNumberFormat="1" applyFont="1" applyBorder="1"/>
    <xf numFmtId="165" fontId="5" fillId="0" borderId="10" xfId="0" applyNumberFormat="1" applyFont="1" applyBorder="1"/>
    <xf numFmtId="167" fontId="4" fillId="0" borderId="6" xfId="2" applyNumberFormat="1" applyFont="1" applyBorder="1"/>
    <xf numFmtId="167" fontId="4" fillId="0" borderId="10" xfId="2" applyNumberFormat="1" applyFont="1" applyBorder="1"/>
    <xf numFmtId="164" fontId="5" fillId="0" borderId="9" xfId="0" applyNumberFormat="1" applyFont="1" applyBorder="1"/>
    <xf numFmtId="0" fontId="4" fillId="0" borderId="13" xfId="0" applyFont="1" applyBorder="1"/>
    <xf numFmtId="0" fontId="4" fillId="0" borderId="0" xfId="0" applyFont="1" applyAlignment="1">
      <alignment horizontal="center" wrapText="1"/>
    </xf>
    <xf numFmtId="0" fontId="4" fillId="0" borderId="10" xfId="0" applyFont="1" applyBorder="1"/>
    <xf numFmtId="0" fontId="4" fillId="0" borderId="0" xfId="0" applyFont="1" applyAlignment="1">
      <alignment horizontal="center"/>
    </xf>
    <xf numFmtId="4" fontId="5" fillId="0" borderId="3" xfId="0" applyNumberFormat="1" applyFont="1" applyBorder="1"/>
    <xf numFmtId="166" fontId="4" fillId="0" borderId="0" xfId="1" applyNumberFormat="1" applyFont="1" applyFill="1"/>
    <xf numFmtId="10" fontId="5" fillId="0" borderId="0" xfId="3" applyNumberFormat="1" applyFont="1" applyFill="1" applyBorder="1"/>
    <xf numFmtId="1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7" fontId="4" fillId="0" borderId="0" xfId="2" applyNumberFormat="1" applyFont="1"/>
    <xf numFmtId="7" fontId="14" fillId="0" borderId="0" xfId="0" applyNumberFormat="1" applyFont="1" applyBorder="1"/>
    <xf numFmtId="7" fontId="14" fillId="0" borderId="0" xfId="2" applyNumberFormat="1" applyFont="1" applyBorder="1"/>
    <xf numFmtId="7" fontId="14" fillId="0" borderId="6" xfId="0" applyNumberFormat="1" applyFont="1" applyBorder="1"/>
    <xf numFmtId="7" fontId="14" fillId="0" borderId="14" xfId="0" applyNumberFormat="1" applyFont="1" applyBorder="1"/>
    <xf numFmtId="7" fontId="14" fillId="0" borderId="10" xfId="0" applyNumberFormat="1" applyFont="1" applyBorder="1"/>
    <xf numFmtId="0" fontId="0" fillId="0" borderId="0" xfId="0" applyBorder="1" applyAlignment="1">
      <alignment horizontal="right"/>
    </xf>
    <xf numFmtId="2" fontId="4" fillId="0" borderId="0" xfId="0" applyNumberFormat="1" applyFont="1" applyFill="1"/>
    <xf numFmtId="2" fontId="4" fillId="0" borderId="14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4" fillId="0" borderId="8" xfId="0" applyFont="1" applyFill="1" applyBorder="1" applyAlignment="1">
      <alignment horizontal="right"/>
    </xf>
    <xf numFmtId="0" fontId="4" fillId="0" borderId="14" xfId="0" applyFont="1" applyFill="1" applyBorder="1"/>
    <xf numFmtId="0" fontId="0" fillId="0" borderId="0" xfId="0" applyFill="1" applyBorder="1"/>
    <xf numFmtId="0" fontId="7" fillId="0" borderId="11" xfId="0" applyFont="1" applyBorder="1" applyAlignment="1">
      <alignment wrapText="1"/>
    </xf>
    <xf numFmtId="3" fontId="4" fillId="0" borderId="14" xfId="0" applyNumberFormat="1" applyFont="1" applyFill="1" applyBorder="1" applyAlignment="1">
      <alignment horizontal="right"/>
    </xf>
    <xf numFmtId="165" fontId="5" fillId="0" borderId="14" xfId="0" applyNumberFormat="1" applyFont="1" applyFill="1" applyBorder="1"/>
    <xf numFmtId="168" fontId="5" fillId="0" borderId="0" xfId="0" applyNumberFormat="1" applyFont="1"/>
    <xf numFmtId="0" fontId="4" fillId="0" borderId="0" xfId="0" applyFont="1" applyFill="1" applyBorder="1"/>
    <xf numFmtId="0" fontId="7" fillId="0" borderId="1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19" xfId="0" applyFont="1" applyFill="1" applyBorder="1"/>
    <xf numFmtId="3" fontId="5" fillId="0" borderId="15" xfId="0" applyNumberFormat="1" applyFont="1" applyFill="1" applyBorder="1"/>
    <xf numFmtId="3" fontId="5" fillId="0" borderId="7" xfId="0" applyNumberFormat="1" applyFont="1" applyFill="1" applyBorder="1"/>
    <xf numFmtId="0" fontId="5" fillId="0" borderId="8" xfId="0" applyFont="1" applyFill="1" applyBorder="1"/>
    <xf numFmtId="3" fontId="5" fillId="0" borderId="4" xfId="0" applyNumberFormat="1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3" fontId="7" fillId="0" borderId="6" xfId="0" applyNumberFormat="1" applyFont="1" applyFill="1" applyBorder="1" applyAlignment="1">
      <alignment horizontal="center" wrapText="1"/>
    </xf>
    <xf numFmtId="1" fontId="4" fillId="0" borderId="0" xfId="0" applyNumberFormat="1" applyFont="1" applyFill="1"/>
    <xf numFmtId="10" fontId="4" fillId="0" borderId="0" xfId="0" applyNumberFormat="1" applyFont="1" applyFill="1" applyBorder="1"/>
    <xf numFmtId="10" fontId="4" fillId="0" borderId="2" xfId="0" applyNumberFormat="1" applyFont="1" applyFill="1" applyBorder="1"/>
    <xf numFmtId="3" fontId="4" fillId="0" borderId="6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1" fontId="4" fillId="0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16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37" fontId="4" fillId="0" borderId="0" xfId="1" applyNumberFormat="1" applyFont="1" applyFill="1"/>
    <xf numFmtId="37" fontId="4" fillId="0" borderId="14" xfId="1" applyNumberFormat="1" applyFont="1" applyFill="1" applyBorder="1"/>
    <xf numFmtId="0" fontId="12" fillId="0" borderId="0" xfId="0" applyFont="1" applyFill="1" applyBorder="1" applyAlignment="1">
      <alignment horizontal="left"/>
    </xf>
    <xf numFmtId="164" fontId="4" fillId="0" borderId="14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/>
    </xf>
    <xf numFmtId="37" fontId="4" fillId="0" borderId="2" xfId="1" applyNumberFormat="1" applyFont="1" applyFill="1" applyBorder="1"/>
    <xf numFmtId="37" fontId="4" fillId="0" borderId="13" xfId="1" applyNumberFormat="1" applyFont="1" applyFill="1" applyBorder="1"/>
    <xf numFmtId="0" fontId="4" fillId="0" borderId="9" xfId="0" applyFont="1" applyFill="1" applyBorder="1" applyAlignment="1">
      <alignment horizontal="right"/>
    </xf>
    <xf numFmtId="3" fontId="4" fillId="0" borderId="9" xfId="0" applyNumberFormat="1" applyFont="1" applyFill="1" applyBorder="1"/>
    <xf numFmtId="164" fontId="4" fillId="0" borderId="10" xfId="0" applyNumberFormat="1" applyFont="1" applyFill="1" applyBorder="1"/>
    <xf numFmtId="164" fontId="4" fillId="0" borderId="6" xfId="0" applyNumberFormat="1" applyFont="1" applyFill="1" applyBorder="1"/>
    <xf numFmtId="3" fontId="4" fillId="0" borderId="10" xfId="0" applyNumberFormat="1" applyFont="1" applyFill="1" applyBorder="1"/>
    <xf numFmtId="4" fontId="4" fillId="0" borderId="0" xfId="0" applyNumberFormat="1" applyFont="1" applyFill="1" applyBorder="1"/>
    <xf numFmtId="4" fontId="4" fillId="0" borderId="6" xfId="0" applyNumberFormat="1" applyFont="1" applyFill="1" applyBorder="1"/>
    <xf numFmtId="4" fontId="4" fillId="0" borderId="10" xfId="0" applyNumberFormat="1" applyFont="1" applyFill="1" applyBorder="1" applyAlignment="1">
      <alignment horizontal="center"/>
    </xf>
    <xf numFmtId="3" fontId="5" fillId="0" borderId="8" xfId="0" applyNumberFormat="1" applyFont="1" applyFill="1" applyBorder="1"/>
    <xf numFmtId="3" fontId="5" fillId="0" borderId="15" xfId="1" applyNumberFormat="1" applyFont="1" applyFill="1" applyBorder="1"/>
    <xf numFmtId="10" fontId="5" fillId="0" borderId="7" xfId="0" applyNumberFormat="1" applyFont="1" applyFill="1" applyBorder="1"/>
    <xf numFmtId="2" fontId="5" fillId="0" borderId="4" xfId="0" applyNumberFormat="1" applyFont="1" applyFill="1" applyBorder="1"/>
    <xf numFmtId="10" fontId="5" fillId="0" borderId="4" xfId="0" applyNumberFormat="1" applyFont="1" applyFill="1" applyBorder="1"/>
    <xf numFmtId="10" fontId="5" fillId="0" borderId="5" xfId="0" applyNumberFormat="1" applyFont="1" applyFill="1" applyBorder="1"/>
    <xf numFmtId="0" fontId="5" fillId="0" borderId="7" xfId="0" applyFont="1" applyFill="1" applyBorder="1"/>
    <xf numFmtId="4" fontId="5" fillId="0" borderId="3" xfId="0" applyNumberFormat="1" applyFont="1" applyFill="1" applyBorder="1"/>
    <xf numFmtId="3" fontId="5" fillId="0" borderId="12" xfId="0" applyNumberFormat="1" applyFont="1" applyFill="1" applyBorder="1"/>
    <xf numFmtId="3" fontId="0" fillId="0" borderId="0" xfId="0" applyNumberFormat="1" applyFill="1" applyBorder="1"/>
    <xf numFmtId="0" fontId="9" fillId="0" borderId="0" xfId="0" applyFont="1" applyFill="1"/>
    <xf numFmtId="3" fontId="4" fillId="0" borderId="13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3" fontId="0" fillId="0" borderId="0" xfId="0" applyNumberFormat="1" applyFill="1"/>
    <xf numFmtId="0" fontId="4" fillId="0" borderId="12" xfId="0" applyFont="1" applyBorder="1" applyAlignment="1">
      <alignment wrapText="1"/>
    </xf>
    <xf numFmtId="0" fontId="4" fillId="0" borderId="3" xfId="0" applyFont="1" applyBorder="1" applyAlignment="1">
      <alignment wrapText="1"/>
    </xf>
    <xf numFmtId="37" fontId="4" fillId="0" borderId="0" xfId="1" applyNumberFormat="1" applyFont="1" applyFill="1" applyBorder="1"/>
    <xf numFmtId="3" fontId="4" fillId="0" borderId="8" xfId="0" applyNumberFormat="1" applyFont="1" applyFill="1" applyBorder="1"/>
    <xf numFmtId="37" fontId="4" fillId="0" borderId="6" xfId="1" applyNumberFormat="1" applyFont="1" applyFill="1" applyBorder="1"/>
    <xf numFmtId="0" fontId="7" fillId="0" borderId="7" xfId="0" applyFont="1" applyBorder="1" applyAlignment="1">
      <alignment horizontal="left"/>
    </xf>
    <xf numFmtId="4" fontId="4" fillId="0" borderId="4" xfId="0" applyNumberFormat="1" applyFont="1" applyFill="1" applyBorder="1"/>
    <xf numFmtId="4" fontId="4" fillId="0" borderId="5" xfId="0" applyNumberFormat="1" applyFont="1" applyFill="1" applyBorder="1"/>
    <xf numFmtId="3" fontId="5" fillId="0" borderId="11" xfId="0" applyNumberFormat="1" applyFont="1" applyFill="1" applyBorder="1"/>
    <xf numFmtId="2" fontId="5" fillId="0" borderId="14" xfId="0" applyNumberFormat="1" applyFont="1" applyFill="1" applyBorder="1"/>
    <xf numFmtId="2" fontId="0" fillId="0" borderId="0" xfId="0" applyNumberFormat="1" applyFill="1" applyBorder="1"/>
    <xf numFmtId="10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9" xfId="0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horizontal="left" wrapText="1"/>
    </xf>
    <xf numFmtId="3" fontId="7" fillId="0" borderId="1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3" fontId="7" fillId="0" borderId="0" xfId="0" applyNumberFormat="1" applyFont="1" applyFill="1" applyBorder="1" applyAlignment="1">
      <alignment horizontal="left" wrapText="1"/>
    </xf>
    <xf numFmtId="166" fontId="4" fillId="0" borderId="0" xfId="0" applyNumberFormat="1" applyFont="1"/>
    <xf numFmtId="0" fontId="7" fillId="0" borderId="0" xfId="0" applyFont="1" applyFill="1" applyBorder="1" applyAlignment="1">
      <alignment horizontal="left" wrapText="1"/>
    </xf>
    <xf numFmtId="10" fontId="4" fillId="0" borderId="0" xfId="3" applyNumberFormat="1" applyFont="1" applyFill="1"/>
    <xf numFmtId="4" fontId="4" fillId="0" borderId="14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2" fontId="4" fillId="0" borderId="6" xfId="0" applyNumberFormat="1" applyFont="1" applyFill="1" applyBorder="1"/>
    <xf numFmtId="10" fontId="4" fillId="0" borderId="6" xfId="3" applyNumberFormat="1" applyFont="1" applyFill="1" applyBorder="1"/>
    <xf numFmtId="4" fontId="4" fillId="0" borderId="10" xfId="0" applyNumberFormat="1" applyFont="1" applyFill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14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1" fontId="4" fillId="0" borderId="0" xfId="0" applyNumberFormat="1" applyFont="1" applyAlignment="1">
      <alignment horizontal="center"/>
    </xf>
    <xf numFmtId="17" fontId="4" fillId="0" borderId="0" xfId="0" quotePrefix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7" fontId="4" fillId="0" borderId="6" xfId="2" applyNumberFormat="1" applyFont="1" applyBorder="1"/>
    <xf numFmtId="7" fontId="14" fillId="0" borderId="6" xfId="2" applyNumberFormat="1" applyFont="1" applyBorder="1"/>
    <xf numFmtId="164" fontId="14" fillId="0" borderId="0" xfId="0" applyNumberFormat="1" applyFont="1" applyFill="1" applyBorder="1"/>
    <xf numFmtId="164" fontId="14" fillId="0" borderId="14" xfId="0" applyNumberFormat="1" applyFont="1" applyFill="1" applyBorder="1"/>
    <xf numFmtId="7" fontId="14" fillId="0" borderId="0" xfId="0" applyNumberFormat="1" applyFont="1" applyFill="1" applyBorder="1"/>
    <xf numFmtId="7" fontId="4" fillId="0" borderId="0" xfId="2" applyNumberFormat="1" applyFont="1" applyFill="1"/>
    <xf numFmtId="7" fontId="14" fillId="0" borderId="0" xfId="2" applyNumberFormat="1" applyFont="1" applyFill="1" applyBorder="1"/>
    <xf numFmtId="7" fontId="14" fillId="0" borderId="14" xfId="0" applyNumberFormat="1" applyFont="1" applyFill="1" applyBorder="1"/>
    <xf numFmtId="167" fontId="5" fillId="0" borderId="15" xfId="0" applyNumberFormat="1" applyFont="1" applyFill="1" applyBorder="1"/>
    <xf numFmtId="165" fontId="5" fillId="0" borderId="8" xfId="2" applyNumberFormat="1" applyFont="1" applyFill="1" applyBorder="1"/>
    <xf numFmtId="167" fontId="5" fillId="0" borderId="4" xfId="0" applyNumberFormat="1" applyFont="1" applyFill="1" applyBorder="1"/>
    <xf numFmtId="165" fontId="5" fillId="0" borderId="8" xfId="0" applyNumberFormat="1" applyFont="1" applyFill="1" applyBorder="1"/>
    <xf numFmtId="165" fontId="5" fillId="0" borderId="9" xfId="0" applyNumberFormat="1" applyFont="1" applyFill="1" applyBorder="1"/>
    <xf numFmtId="165" fontId="5" fillId="0" borderId="5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165" fontId="5" fillId="0" borderId="0" xfId="0" applyNumberFormat="1" applyFont="1" applyFill="1" applyBorder="1"/>
    <xf numFmtId="0" fontId="5" fillId="0" borderId="9" xfId="0" applyFont="1" applyFill="1" applyBorder="1" applyAlignment="1">
      <alignment horizontal="right"/>
    </xf>
    <xf numFmtId="164" fontId="5" fillId="0" borderId="6" xfId="0" applyNumberFormat="1" applyFont="1" applyFill="1" applyBorder="1"/>
    <xf numFmtId="165" fontId="5" fillId="0" borderId="6" xfId="0" applyNumberFormat="1" applyFont="1" applyFill="1" applyBorder="1"/>
    <xf numFmtId="165" fontId="5" fillId="0" borderId="10" xfId="0" applyNumberFormat="1" applyFont="1" applyFill="1" applyBorder="1"/>
    <xf numFmtId="10" fontId="5" fillId="0" borderId="8" xfId="3" applyNumberFormat="1" applyFont="1" applyFill="1" applyBorder="1"/>
    <xf numFmtId="164" fontId="5" fillId="0" borderId="9" xfId="0" applyNumberFormat="1" applyFont="1" applyFill="1" applyBorder="1"/>
    <xf numFmtId="167" fontId="5" fillId="0" borderId="5" xfId="2" applyNumberFormat="1" applyFont="1" applyFill="1" applyBorder="1"/>
    <xf numFmtId="0" fontId="5" fillId="0" borderId="0" xfId="0" applyFont="1" applyFill="1"/>
    <xf numFmtId="2" fontId="4" fillId="0" borderId="8" xfId="0" applyNumberFormat="1" applyFont="1" applyFill="1" applyBorder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4" xfId="0" applyFont="1" applyBorder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 applyAlignment="1">
      <alignment horizontal="right"/>
    </xf>
    <xf numFmtId="44" fontId="14" fillId="0" borderId="0" xfId="2" applyFont="1" applyFill="1"/>
    <xf numFmtId="0" fontId="5" fillId="0" borderId="8" xfId="0" applyFont="1" applyFill="1" applyBorder="1" applyAlignment="1">
      <alignment horizontal="right"/>
    </xf>
    <xf numFmtId="10" fontId="5" fillId="0" borderId="11" xfId="0" applyNumberFormat="1" applyFont="1" applyFill="1" applyBorder="1"/>
    <xf numFmtId="165" fontId="5" fillId="0" borderId="8" xfId="0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4" fillId="0" borderId="0" xfId="0" applyNumberFormat="1" applyFont="1" applyFill="1" applyBorder="1"/>
    <xf numFmtId="165" fontId="4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18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4" fillId="0" borderId="15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6" xfId="0" applyFont="1" applyFill="1" applyBorder="1" applyAlignment="1"/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7" fillId="0" borderId="15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13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4" fontId="13" fillId="0" borderId="0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left" wrapText="1"/>
    </xf>
    <xf numFmtId="0" fontId="11" fillId="0" borderId="15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6" fillId="0" borderId="16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5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46"/>
  <sheetViews>
    <sheetView topLeftCell="A13" zoomScaleNormal="100" workbookViewId="0">
      <selection activeCell="M42" sqref="M42"/>
    </sheetView>
  </sheetViews>
  <sheetFormatPr defaultRowHeight="12.75" x14ac:dyDescent="0.2"/>
  <cols>
    <col min="1" max="1" width="19.140625" style="1" customWidth="1"/>
    <col min="2" max="10" width="8.85546875" style="26" customWidth="1"/>
    <col min="11" max="12" width="8.85546875" style="84" customWidth="1"/>
    <col min="13" max="13" width="8.85546875" style="26" customWidth="1"/>
    <col min="14" max="14" width="8" style="1" customWidth="1"/>
  </cols>
  <sheetData>
    <row r="1" spans="1:14" ht="12.95" customHeight="1" x14ac:dyDescent="0.2">
      <c r="A1" s="347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</row>
    <row r="2" spans="1:14" ht="12.95" customHeight="1" x14ac:dyDescent="0.2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4" ht="12.95" customHeight="1" x14ac:dyDescent="0.2">
      <c r="A3" s="351"/>
      <c r="B3" s="340">
        <v>2005</v>
      </c>
      <c r="C3" s="340">
        <v>2006</v>
      </c>
      <c r="D3" s="340">
        <v>2007</v>
      </c>
      <c r="E3" s="340">
        <v>2008</v>
      </c>
      <c r="F3" s="340">
        <v>2009</v>
      </c>
      <c r="G3" s="340">
        <v>2010</v>
      </c>
      <c r="H3" s="340">
        <v>2011</v>
      </c>
      <c r="I3" s="340">
        <v>2012</v>
      </c>
      <c r="J3" s="340">
        <v>2013</v>
      </c>
      <c r="K3" s="354">
        <v>2014</v>
      </c>
      <c r="L3" s="343" t="s">
        <v>298</v>
      </c>
      <c r="M3" s="345" t="s">
        <v>299</v>
      </c>
    </row>
    <row r="4" spans="1:14" ht="12.95" customHeight="1" x14ac:dyDescent="0.2">
      <c r="A4" s="351"/>
      <c r="B4" s="340"/>
      <c r="C4" s="340"/>
      <c r="D4" s="340"/>
      <c r="E4" s="341"/>
      <c r="F4" s="341"/>
      <c r="G4" s="341"/>
      <c r="H4" s="341"/>
      <c r="I4" s="341"/>
      <c r="J4" s="341"/>
      <c r="K4" s="355"/>
      <c r="L4" s="343"/>
      <c r="M4" s="345"/>
    </row>
    <row r="5" spans="1:14" ht="12.95" customHeight="1" x14ac:dyDescent="0.2">
      <c r="A5" s="351"/>
      <c r="B5" s="340"/>
      <c r="C5" s="340"/>
      <c r="D5" s="340"/>
      <c r="E5" s="341"/>
      <c r="F5" s="341"/>
      <c r="G5" s="341"/>
      <c r="H5" s="341"/>
      <c r="I5" s="341"/>
      <c r="J5" s="341"/>
      <c r="K5" s="355"/>
      <c r="L5" s="343"/>
      <c r="M5" s="345"/>
    </row>
    <row r="6" spans="1:14" ht="12.95" customHeight="1" thickBot="1" x14ac:dyDescent="0.25">
      <c r="A6" s="352"/>
      <c r="B6" s="353"/>
      <c r="C6" s="353"/>
      <c r="D6" s="353"/>
      <c r="E6" s="342"/>
      <c r="F6" s="342"/>
      <c r="G6" s="342"/>
      <c r="H6" s="342"/>
      <c r="I6" s="342"/>
      <c r="J6" s="342"/>
      <c r="K6" s="356"/>
      <c r="L6" s="344"/>
      <c r="M6" s="346"/>
    </row>
    <row r="7" spans="1:14" s="95" customFormat="1" ht="12.95" customHeight="1" thickTop="1" x14ac:dyDescent="0.2">
      <c r="A7" s="2" t="s">
        <v>1</v>
      </c>
      <c r="B7" s="4"/>
      <c r="C7" s="3"/>
      <c r="D7" s="3"/>
      <c r="E7" s="3"/>
      <c r="F7" s="3"/>
      <c r="G7" s="3"/>
      <c r="H7" s="3"/>
      <c r="I7" s="3"/>
      <c r="J7" s="3"/>
      <c r="K7" s="188"/>
      <c r="L7" s="189"/>
      <c r="M7" s="4"/>
      <c r="N7" s="8"/>
    </row>
    <row r="8" spans="1:14" s="95" customFormat="1" ht="12.95" customHeight="1" x14ac:dyDescent="0.2">
      <c r="A8" s="5" t="s">
        <v>2</v>
      </c>
      <c r="B8" s="5">
        <v>4547289</v>
      </c>
      <c r="C8" s="5">
        <v>4287768</v>
      </c>
      <c r="D8" s="5">
        <v>4293204</v>
      </c>
      <c r="E8" s="5">
        <v>4410796</v>
      </c>
      <c r="F8" s="12">
        <v>4502605</v>
      </c>
      <c r="G8" s="12">
        <v>4529426</v>
      </c>
      <c r="H8" s="12">
        <v>4574836</v>
      </c>
      <c r="I8" s="12">
        <v>4601893</v>
      </c>
      <c r="J8" s="12">
        <v>4625470</v>
      </c>
      <c r="K8" s="190">
        <v>4649626</v>
      </c>
      <c r="L8" s="191">
        <f>K8-J8</f>
        <v>24156</v>
      </c>
      <c r="M8" s="118">
        <f>L8/J8</f>
        <v>5.2223882113601426E-3</v>
      </c>
      <c r="N8" s="8"/>
    </row>
    <row r="9" spans="1:14" s="95" customFormat="1" ht="12.95" customHeight="1" x14ac:dyDescent="0.2">
      <c r="A9" s="7" t="s">
        <v>3</v>
      </c>
      <c r="B9" s="7">
        <v>67</v>
      </c>
      <c r="C9" s="7">
        <v>67</v>
      </c>
      <c r="D9" s="7">
        <v>67</v>
      </c>
      <c r="E9" s="7">
        <v>68</v>
      </c>
      <c r="F9" s="7">
        <v>68</v>
      </c>
      <c r="G9" s="7">
        <v>68</v>
      </c>
      <c r="H9" s="7">
        <v>68</v>
      </c>
      <c r="I9" s="7">
        <v>68</v>
      </c>
      <c r="J9" s="7">
        <v>68</v>
      </c>
      <c r="K9" s="192">
        <v>68</v>
      </c>
      <c r="L9" s="193">
        <f t="shared" ref="L9:L11" si="0">K9-J9</f>
        <v>0</v>
      </c>
      <c r="M9" s="115"/>
      <c r="N9" s="8"/>
    </row>
    <row r="10" spans="1:14" s="95" customFormat="1" ht="12.95" customHeight="1" x14ac:dyDescent="0.2">
      <c r="A10" s="7" t="s">
        <v>4</v>
      </c>
      <c r="B10" s="7">
        <v>332</v>
      </c>
      <c r="C10" s="7">
        <v>332</v>
      </c>
      <c r="D10" s="7">
        <v>333</v>
      </c>
      <c r="E10" s="7">
        <v>332</v>
      </c>
      <c r="F10" s="7">
        <v>336</v>
      </c>
      <c r="G10" s="7">
        <v>336</v>
      </c>
      <c r="H10" s="7">
        <v>339</v>
      </c>
      <c r="I10" s="7">
        <v>337</v>
      </c>
      <c r="J10" s="7">
        <v>338</v>
      </c>
      <c r="K10" s="192">
        <v>340</v>
      </c>
      <c r="L10" s="193">
        <f t="shared" si="0"/>
        <v>2</v>
      </c>
      <c r="M10" s="115"/>
      <c r="N10" s="8"/>
    </row>
    <row r="11" spans="1:14" s="95" customFormat="1" ht="12.95" customHeight="1" x14ac:dyDescent="0.2">
      <c r="A11" s="7" t="s">
        <v>5</v>
      </c>
      <c r="B11" s="7">
        <v>27</v>
      </c>
      <c r="C11" s="7">
        <v>26</v>
      </c>
      <c r="D11" s="7">
        <v>29</v>
      </c>
      <c r="E11" s="7">
        <v>29</v>
      </c>
      <c r="F11" s="7">
        <v>28</v>
      </c>
      <c r="G11" s="7">
        <v>28</v>
      </c>
      <c r="H11" s="7">
        <v>28</v>
      </c>
      <c r="I11" s="7">
        <v>26</v>
      </c>
      <c r="J11" s="7">
        <v>25</v>
      </c>
      <c r="K11" s="192">
        <v>28</v>
      </c>
      <c r="L11" s="193">
        <f t="shared" si="0"/>
        <v>3</v>
      </c>
      <c r="M11" s="115"/>
      <c r="N11" s="8"/>
    </row>
    <row r="12" spans="1:14" s="95" customFormat="1" ht="12.9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194"/>
      <c r="L12" s="194"/>
      <c r="M12" s="22"/>
      <c r="N12" s="8"/>
    </row>
    <row r="13" spans="1:14" s="95" customFormat="1" ht="12.95" customHeight="1" x14ac:dyDescent="0.2">
      <c r="A13" s="9" t="s">
        <v>94</v>
      </c>
      <c r="B13" s="11"/>
      <c r="C13" s="11"/>
      <c r="D13" s="11"/>
      <c r="E13" s="11"/>
      <c r="F13" s="11"/>
      <c r="G13" s="11"/>
      <c r="H13" s="11"/>
      <c r="I13" s="11"/>
      <c r="J13" s="11"/>
      <c r="K13" s="195"/>
      <c r="L13" s="195"/>
      <c r="M13" s="96"/>
      <c r="N13" s="8"/>
    </row>
    <row r="14" spans="1:14" s="95" customFormat="1" ht="12.95" customHeight="1" x14ac:dyDescent="0.2">
      <c r="A14" s="5" t="s">
        <v>149</v>
      </c>
      <c r="B14" s="6">
        <v>13926869</v>
      </c>
      <c r="C14" s="12">
        <v>13270826</v>
      </c>
      <c r="D14" s="5">
        <v>14449951</v>
      </c>
      <c r="E14" s="5">
        <v>14631927</v>
      </c>
      <c r="F14" s="5">
        <v>15591805</v>
      </c>
      <c r="G14" s="111">
        <v>16771877</v>
      </c>
      <c r="H14" s="111">
        <v>16370050</v>
      </c>
      <c r="I14" s="111">
        <v>16499017</v>
      </c>
      <c r="J14" s="111">
        <v>16480322</v>
      </c>
      <c r="K14" s="236">
        <v>16722817</v>
      </c>
      <c r="L14" s="237">
        <f t="shared" ref="L14:L15" si="1">K14-J14</f>
        <v>242495</v>
      </c>
      <c r="M14" s="238">
        <f t="shared" ref="M14:M15" si="2">L14/J14</f>
        <v>1.4714214928567537E-2</v>
      </c>
      <c r="N14" s="8"/>
    </row>
    <row r="15" spans="1:14" s="95" customFormat="1" ht="12.95" customHeight="1" x14ac:dyDescent="0.2">
      <c r="A15" s="13" t="s">
        <v>150</v>
      </c>
      <c r="B15" s="13">
        <v>3.0626751455647532</v>
      </c>
      <c r="C15" s="13">
        <v>3.095042922098397</v>
      </c>
      <c r="D15" s="13">
        <v>3.3657732080749017</v>
      </c>
      <c r="E15" s="13">
        <v>3.3172985102915664</v>
      </c>
      <c r="F15" s="13">
        <v>3.4628409554024837</v>
      </c>
      <c r="G15" s="13">
        <v>3.7028702974725718</v>
      </c>
      <c r="H15" s="13">
        <f>H14/H8</f>
        <v>3.5782812760938314</v>
      </c>
      <c r="I15" s="13">
        <v>3.5677893330582728</v>
      </c>
      <c r="J15" s="13">
        <f>J14/$A$45</f>
        <v>3.5275001578568288</v>
      </c>
      <c r="K15" s="239">
        <v>3.57940455334009</v>
      </c>
      <c r="L15" s="239">
        <f t="shared" si="1"/>
        <v>5.1904395483261201E-2</v>
      </c>
      <c r="M15" s="240">
        <f t="shared" si="2"/>
        <v>1.4714214928567511E-2</v>
      </c>
      <c r="N15" s="8"/>
    </row>
    <row r="16" spans="1:14" s="95" customFormat="1" ht="12.95" customHeight="1" x14ac:dyDescent="0.2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239"/>
      <c r="L16" s="239"/>
      <c r="M16" s="240"/>
      <c r="N16" s="8"/>
    </row>
    <row r="17" spans="1:14" s="95" customFormat="1" ht="12.95" customHeight="1" x14ac:dyDescent="0.2">
      <c r="A17" s="9" t="s">
        <v>6</v>
      </c>
      <c r="B17" s="11"/>
      <c r="C17" s="11"/>
      <c r="D17" s="11"/>
      <c r="E17" s="11"/>
      <c r="F17" s="11"/>
      <c r="G17" s="11"/>
      <c r="H17" s="11"/>
      <c r="I17" s="11"/>
      <c r="J17" s="11"/>
      <c r="K17" s="195"/>
      <c r="L17" s="195"/>
      <c r="M17" s="241"/>
      <c r="N17" s="8"/>
    </row>
    <row r="18" spans="1:14" s="95" customFormat="1" ht="12.95" customHeight="1" x14ac:dyDescent="0.2">
      <c r="A18" s="5" t="s">
        <v>7</v>
      </c>
      <c r="B18" s="6">
        <v>12160117</v>
      </c>
      <c r="C18" s="12">
        <v>12133282</v>
      </c>
      <c r="D18" s="5">
        <v>12671154</v>
      </c>
      <c r="E18" s="5">
        <v>12922629</v>
      </c>
      <c r="F18" s="5">
        <v>12965493</v>
      </c>
      <c r="G18" s="111">
        <v>13278180</v>
      </c>
      <c r="H18" s="111">
        <v>13411401</v>
      </c>
      <c r="I18" s="111">
        <v>13880650</v>
      </c>
      <c r="J18" s="111">
        <v>13927627</v>
      </c>
      <c r="K18" s="236">
        <v>14805130</v>
      </c>
      <c r="L18" s="190">
        <f t="shared" ref="L18:L19" si="3">K18-J18</f>
        <v>877503</v>
      </c>
      <c r="M18" s="97">
        <f>L18/J18</f>
        <v>6.3004487411961851E-2</v>
      </c>
      <c r="N18" s="8"/>
    </row>
    <row r="19" spans="1:14" s="95" customFormat="1" ht="12.95" customHeight="1" x14ac:dyDescent="0.2">
      <c r="A19" s="13" t="s">
        <v>8</v>
      </c>
      <c r="B19" s="14">
        <v>2.674398815886128</v>
      </c>
      <c r="C19" s="13">
        <v>2.8</v>
      </c>
      <c r="D19" s="13">
        <v>2.9514446553203619</v>
      </c>
      <c r="E19" s="13">
        <v>2.9297725399224994</v>
      </c>
      <c r="F19" s="13">
        <v>2.8795537250102994</v>
      </c>
      <c r="G19" s="13">
        <v>2.93153702036417</v>
      </c>
      <c r="H19" s="13">
        <v>2.92</v>
      </c>
      <c r="I19" s="13">
        <v>3</v>
      </c>
      <c r="J19" s="13">
        <v>3</v>
      </c>
      <c r="K19" s="239">
        <v>3.1689367727214837</v>
      </c>
      <c r="L19" s="239">
        <f t="shared" si="3"/>
        <v>0.16893677272148366</v>
      </c>
      <c r="M19" s="22"/>
      <c r="N19" s="8"/>
    </row>
    <row r="20" spans="1:14" s="95" customFormat="1" ht="12.95" customHeight="1" x14ac:dyDescent="0.2">
      <c r="A20" s="13"/>
      <c r="B20" s="14"/>
      <c r="C20" s="13"/>
      <c r="D20" s="13"/>
      <c r="E20" s="13"/>
      <c r="F20" s="13"/>
      <c r="G20" s="13"/>
      <c r="H20" s="13"/>
      <c r="I20" s="13"/>
      <c r="J20" s="13"/>
      <c r="K20" s="239"/>
      <c r="L20" s="239"/>
      <c r="M20" s="22"/>
      <c r="N20" s="8"/>
    </row>
    <row r="21" spans="1:14" s="95" customFormat="1" ht="12.95" customHeight="1" x14ac:dyDescent="0.2">
      <c r="A21" s="9" t="s">
        <v>9</v>
      </c>
      <c r="B21" s="10"/>
      <c r="C21" s="11"/>
      <c r="D21" s="11"/>
      <c r="E21" s="11"/>
      <c r="F21" s="11"/>
      <c r="G21" s="11"/>
      <c r="H21" s="11"/>
      <c r="I21" s="11"/>
      <c r="J21" s="113"/>
      <c r="K21" s="242"/>
      <c r="L21" s="195"/>
      <c r="M21" s="96"/>
      <c r="N21" s="8"/>
    </row>
    <row r="22" spans="1:14" s="95" customFormat="1" ht="12.95" customHeight="1" x14ac:dyDescent="0.2">
      <c r="A22" s="5" t="s">
        <v>7</v>
      </c>
      <c r="B22" s="6">
        <v>17717873</v>
      </c>
      <c r="C22" s="5">
        <v>17402620</v>
      </c>
      <c r="D22" s="5">
        <v>17619269</v>
      </c>
      <c r="E22" s="5">
        <v>17675680</v>
      </c>
      <c r="F22" s="5">
        <v>19008829</v>
      </c>
      <c r="G22" s="111">
        <v>19828262</v>
      </c>
      <c r="H22" s="111">
        <v>20649150</v>
      </c>
      <c r="I22" s="111">
        <v>20714168</v>
      </c>
      <c r="J22" s="12">
        <v>20286867</v>
      </c>
      <c r="K22" s="191">
        <v>20981097</v>
      </c>
      <c r="L22" s="258">
        <f t="shared" ref="L22:L26" si="4">K22-J22</f>
        <v>694230</v>
      </c>
      <c r="M22" s="97">
        <f>L22/J22</f>
        <v>3.4220661080885478E-2</v>
      </c>
      <c r="N22" s="8"/>
    </row>
    <row r="23" spans="1:14" s="95" customFormat="1" ht="12.95" customHeight="1" x14ac:dyDescent="0.2">
      <c r="A23" s="7" t="s">
        <v>8</v>
      </c>
      <c r="B23" s="15">
        <v>3.9</v>
      </c>
      <c r="C23" s="13">
        <v>4.0199999999999996</v>
      </c>
      <c r="D23" s="13">
        <v>4.1039906326370703</v>
      </c>
      <c r="E23" s="13">
        <v>4.0073673776796754</v>
      </c>
      <c r="F23" s="13">
        <v>4.2217403036686543</v>
      </c>
      <c r="G23" s="13">
        <v>4.3776544754235971</v>
      </c>
      <c r="H23" s="13">
        <f>H22/H8</f>
        <v>4.5136372101644735</v>
      </c>
      <c r="I23" s="15">
        <v>4.479284289092921</v>
      </c>
      <c r="J23" s="161">
        <v>4.3647908578687238</v>
      </c>
      <c r="K23" s="243">
        <v>4.4908602501522381</v>
      </c>
      <c r="L23" s="259">
        <f t="shared" si="4"/>
        <v>0.12606939228351433</v>
      </c>
      <c r="M23" s="22"/>
      <c r="N23" s="8"/>
    </row>
    <row r="24" spans="1:14" s="95" customFormat="1" ht="12.95" customHeight="1" x14ac:dyDescent="0.2">
      <c r="A24" s="9" t="s">
        <v>10</v>
      </c>
      <c r="B24" s="16"/>
      <c r="C24" s="11"/>
      <c r="D24" s="11"/>
      <c r="E24" s="11"/>
      <c r="F24" s="11"/>
      <c r="G24" s="11"/>
      <c r="H24" s="11"/>
      <c r="I24" s="113"/>
      <c r="J24" s="113"/>
      <c r="K24" s="242"/>
      <c r="L24" s="242"/>
      <c r="M24" s="97"/>
      <c r="N24" s="8"/>
    </row>
    <row r="25" spans="1:14" s="95" customFormat="1" ht="12.95" customHeight="1" x14ac:dyDescent="0.2">
      <c r="A25" s="13" t="s">
        <v>11</v>
      </c>
      <c r="B25" s="8">
        <v>319.48</v>
      </c>
      <c r="C25" s="7">
        <v>337</v>
      </c>
      <c r="D25" s="5">
        <v>353.3</v>
      </c>
      <c r="E25" s="5">
        <v>376</v>
      </c>
      <c r="F25" s="5">
        <v>370</v>
      </c>
      <c r="G25" s="111">
        <v>379</v>
      </c>
      <c r="H25" s="111">
        <v>386</v>
      </c>
      <c r="I25" s="12">
        <v>446</v>
      </c>
      <c r="J25" s="12">
        <v>443.34999999999997</v>
      </c>
      <c r="K25" s="191">
        <v>457.53999999999996</v>
      </c>
      <c r="L25" s="190">
        <f t="shared" si="4"/>
        <v>14.189999999999998</v>
      </c>
      <c r="M25" s="97">
        <f t="shared" ref="M25:M26" si="5">L25/J25</f>
        <v>3.2006315552046916E-2</v>
      </c>
      <c r="N25" s="8"/>
    </row>
    <row r="26" spans="1:14" s="95" customFormat="1" ht="12.95" customHeight="1" x14ac:dyDescent="0.2">
      <c r="A26" s="17" t="s">
        <v>12</v>
      </c>
      <c r="B26" s="18">
        <v>2108.15</v>
      </c>
      <c r="C26" s="17">
        <v>2191</v>
      </c>
      <c r="D26" s="17">
        <v>2241.8200000000002</v>
      </c>
      <c r="E26" s="17">
        <v>2293.16</v>
      </c>
      <c r="F26" s="17">
        <v>2296.16</v>
      </c>
      <c r="G26" s="112">
        <v>2373.23</v>
      </c>
      <c r="H26" s="112">
        <v>3129</v>
      </c>
      <c r="I26" s="161">
        <v>2564.7600000000011</v>
      </c>
      <c r="J26" s="161">
        <v>2609.5800000000008</v>
      </c>
      <c r="K26" s="243">
        <v>2632.3200000000006</v>
      </c>
      <c r="L26" s="244">
        <f t="shared" si="4"/>
        <v>22.739999999999782</v>
      </c>
      <c r="M26" s="114">
        <f t="shared" si="5"/>
        <v>8.7140459384267861E-3</v>
      </c>
      <c r="N26" s="8"/>
    </row>
    <row r="27" spans="1:14" s="95" customFormat="1" ht="12.95" customHeight="1" x14ac:dyDescent="0.2">
      <c r="A27" s="9" t="s">
        <v>13</v>
      </c>
      <c r="B27" s="11"/>
      <c r="C27" s="11"/>
      <c r="D27" s="11"/>
      <c r="E27" s="11"/>
      <c r="F27" s="11"/>
      <c r="G27" s="11"/>
      <c r="H27" s="11"/>
      <c r="I27" s="3"/>
      <c r="J27" s="3"/>
      <c r="K27" s="188"/>
      <c r="L27" s="188"/>
      <c r="M27" s="114"/>
      <c r="N27" s="8"/>
    </row>
    <row r="28" spans="1:14" s="95" customFormat="1" ht="12.95" customHeight="1" x14ac:dyDescent="0.2">
      <c r="A28" s="19" t="s">
        <v>14</v>
      </c>
      <c r="B28" s="125">
        <v>113710878</v>
      </c>
      <c r="C28" s="125">
        <v>136029127</v>
      </c>
      <c r="D28" s="125">
        <v>147362216</v>
      </c>
      <c r="E28" s="125">
        <v>159178892</v>
      </c>
      <c r="F28" s="125">
        <v>163108952</v>
      </c>
      <c r="G28" s="127">
        <v>198009395</v>
      </c>
      <c r="H28" s="127">
        <v>183558399</v>
      </c>
      <c r="I28" s="127">
        <v>208869396</v>
      </c>
      <c r="J28" s="127">
        <v>212815689</v>
      </c>
      <c r="K28" s="133">
        <v>226021907</v>
      </c>
      <c r="L28" s="303">
        <f t="shared" ref="L28:L30" si="6">K28-J28</f>
        <v>13206218</v>
      </c>
      <c r="M28" s="97">
        <f>L28/J28</f>
        <v>6.2054720035231992E-2</v>
      </c>
      <c r="N28" s="8"/>
    </row>
    <row r="29" spans="1:14" s="95" customFormat="1" ht="12.95" customHeight="1" x14ac:dyDescent="0.2">
      <c r="A29" s="21" t="s">
        <v>15</v>
      </c>
      <c r="B29" s="119">
        <v>25.01</v>
      </c>
      <c r="C29" s="119">
        <v>31.39</v>
      </c>
      <c r="D29" s="119">
        <v>34.324531515390369</v>
      </c>
      <c r="E29" s="119">
        <v>36.088472919627208</v>
      </c>
      <c r="F29" s="119">
        <v>36.225463259601945</v>
      </c>
      <c r="G29" s="120">
        <v>43.716222541222663</v>
      </c>
      <c r="H29" s="120">
        <v>39.93</v>
      </c>
      <c r="I29" s="120">
        <v>45.166448586065719</v>
      </c>
      <c r="J29" s="120">
        <v>45.788044736441243</v>
      </c>
      <c r="K29" s="304">
        <v>48.378442643390187</v>
      </c>
      <c r="L29" s="81"/>
      <c r="M29" s="115"/>
      <c r="N29" s="8"/>
    </row>
    <row r="30" spans="1:14" s="95" customFormat="1" ht="12.95" customHeight="1" x14ac:dyDescent="0.2">
      <c r="A30" s="19" t="s">
        <v>16</v>
      </c>
      <c r="B30" s="125">
        <v>131297534</v>
      </c>
      <c r="C30" s="125">
        <v>165961732</v>
      </c>
      <c r="D30" s="125">
        <v>174441543</v>
      </c>
      <c r="E30" s="132">
        <v>185166190</v>
      </c>
      <c r="F30" s="133">
        <v>177905003</v>
      </c>
      <c r="G30" s="133">
        <v>212686520</v>
      </c>
      <c r="H30" s="133">
        <v>196117197</v>
      </c>
      <c r="I30" s="133">
        <v>220834801</v>
      </c>
      <c r="J30" s="133">
        <v>225215054</v>
      </c>
      <c r="K30" s="133">
        <v>238885660</v>
      </c>
      <c r="L30" s="305">
        <f t="shared" si="6"/>
        <v>13670606</v>
      </c>
      <c r="M30" s="115">
        <f>L30/J30</f>
        <v>6.0700231877039622E-2</v>
      </c>
      <c r="N30" s="8"/>
    </row>
    <row r="31" spans="1:14" s="95" customFormat="1" ht="12.95" customHeight="1" x14ac:dyDescent="0.2">
      <c r="A31" s="21" t="s">
        <v>17</v>
      </c>
      <c r="B31" s="119">
        <v>28.88</v>
      </c>
      <c r="C31" s="119">
        <v>38.29</v>
      </c>
      <c r="D31" s="119">
        <v>40.632018185019859</v>
      </c>
      <c r="E31" s="121">
        <v>41.980220803682599</v>
      </c>
      <c r="F31" s="121">
        <v>39.511572300923575</v>
      </c>
      <c r="G31" s="120">
        <v>46.956616577906338</v>
      </c>
      <c r="H31" s="120">
        <v>42.66</v>
      </c>
      <c r="I31" s="120">
        <v>47.753878147761554</v>
      </c>
      <c r="J31" s="120">
        <v>48.455811769930314</v>
      </c>
      <c r="K31" s="304">
        <v>51.13184095309137</v>
      </c>
      <c r="L31" s="81"/>
      <c r="M31" s="116"/>
      <c r="N31" s="8"/>
    </row>
    <row r="32" spans="1:14" s="95" customFormat="1" ht="12.95" customHeight="1" x14ac:dyDescent="0.2">
      <c r="A32" s="7"/>
      <c r="B32" s="21"/>
      <c r="C32" s="21"/>
      <c r="D32" s="21"/>
      <c r="E32" s="21"/>
      <c r="F32" s="21"/>
      <c r="G32" s="122"/>
      <c r="H32" s="122"/>
      <c r="I32" s="122"/>
      <c r="J32" s="122"/>
      <c r="K32" s="306"/>
      <c r="L32" s="81"/>
      <c r="M32" s="115"/>
      <c r="N32" s="8"/>
    </row>
    <row r="33" spans="1:14" s="95" customFormat="1" ht="12.95" customHeight="1" x14ac:dyDescent="0.2">
      <c r="A33" s="9" t="s">
        <v>18</v>
      </c>
      <c r="B33" s="123"/>
      <c r="C33" s="123"/>
      <c r="D33" s="123"/>
      <c r="E33" s="123"/>
      <c r="F33" s="123"/>
      <c r="G33" s="124"/>
      <c r="H33" s="124"/>
      <c r="I33" s="124"/>
      <c r="J33" s="124"/>
      <c r="K33" s="307"/>
      <c r="L33" s="308"/>
      <c r="M33" s="117"/>
      <c r="N33" s="8"/>
    </row>
    <row r="34" spans="1:14" s="95" customFormat="1" ht="12.95" customHeight="1" x14ac:dyDescent="0.2">
      <c r="A34" s="19" t="s">
        <v>10</v>
      </c>
      <c r="B34" s="126">
        <v>72060350</v>
      </c>
      <c r="C34" s="125">
        <v>70965986</v>
      </c>
      <c r="D34" s="125">
        <v>77476696</v>
      </c>
      <c r="E34" s="125">
        <v>82660697</v>
      </c>
      <c r="F34" s="125">
        <v>90671987</v>
      </c>
      <c r="G34" s="127">
        <v>96217892</v>
      </c>
      <c r="H34" s="127">
        <v>101986348</v>
      </c>
      <c r="I34" s="127">
        <v>107144095</v>
      </c>
      <c r="J34" s="127">
        <v>113517836</v>
      </c>
      <c r="K34" s="133">
        <v>119834439</v>
      </c>
      <c r="L34" s="305">
        <f t="shared" ref="L34:L38" si="7">K34-J34</f>
        <v>6316603</v>
      </c>
      <c r="M34" s="118">
        <f>L34/J34</f>
        <v>5.5644145647737682E-2</v>
      </c>
      <c r="N34" s="8"/>
    </row>
    <row r="35" spans="1:14" s="95" customFormat="1" ht="12.95" customHeight="1" x14ac:dyDescent="0.2">
      <c r="A35" s="22" t="s">
        <v>19</v>
      </c>
      <c r="B35" s="128">
        <v>0.54879999999999995</v>
      </c>
      <c r="C35" s="128">
        <v>0.42759999999999998</v>
      </c>
      <c r="D35" s="128">
        <v>0.44414131328797063</v>
      </c>
      <c r="E35" s="128">
        <v>0.57949773645507852</v>
      </c>
      <c r="F35" s="129">
        <v>0.59869808239430355</v>
      </c>
      <c r="G35" s="129">
        <v>0.58340885062015413</v>
      </c>
      <c r="H35" s="129">
        <v>0.58640000000000003</v>
      </c>
      <c r="I35" s="129">
        <v>0.5858721921470984</v>
      </c>
      <c r="J35" s="129">
        <v>0.59365517783240107</v>
      </c>
      <c r="K35" s="316">
        <v>0.59926235102439984</v>
      </c>
      <c r="L35" s="121"/>
      <c r="M35" s="115"/>
      <c r="N35" s="8"/>
    </row>
    <row r="36" spans="1:14" s="95" customFormat="1" ht="12.95" customHeight="1" x14ac:dyDescent="0.2">
      <c r="A36" s="19" t="s">
        <v>6</v>
      </c>
      <c r="B36" s="125">
        <v>12804188</v>
      </c>
      <c r="C36" s="125">
        <v>13701001</v>
      </c>
      <c r="D36" s="125">
        <v>14847293</v>
      </c>
      <c r="E36" s="125">
        <v>15611581</v>
      </c>
      <c r="F36" s="127">
        <v>17433717</v>
      </c>
      <c r="G36" s="127">
        <v>20040988</v>
      </c>
      <c r="H36" s="127">
        <v>19741958</v>
      </c>
      <c r="I36" s="127">
        <v>21001131</v>
      </c>
      <c r="J36" s="127">
        <v>21739399</v>
      </c>
      <c r="K36" s="133">
        <v>23933373</v>
      </c>
      <c r="L36" s="305">
        <f t="shared" si="7"/>
        <v>2193974</v>
      </c>
      <c r="M36" s="115">
        <f>L36/J36</f>
        <v>0.10092155721508217</v>
      </c>
      <c r="N36" s="8"/>
    </row>
    <row r="37" spans="1:14" s="95" customFormat="1" ht="12.95" customHeight="1" x14ac:dyDescent="0.2">
      <c r="A37" s="22" t="s">
        <v>20</v>
      </c>
      <c r="B37" s="130">
        <v>9.7500000000000003E-2</v>
      </c>
      <c r="C37" s="130">
        <v>8.2600000000000007E-2</v>
      </c>
      <c r="D37" s="130">
        <v>8.5113286346016781E-2</v>
      </c>
      <c r="E37" s="130">
        <v>0.10944591783426542</v>
      </c>
      <c r="F37" s="131">
        <v>0.1151130937155372</v>
      </c>
      <c r="G37" s="131">
        <v>0.1215167941360875</v>
      </c>
      <c r="H37" s="131">
        <v>0.1135</v>
      </c>
      <c r="I37" s="131">
        <v>0.1148358073913302</v>
      </c>
      <c r="J37" s="129">
        <v>0.1136888019897994</v>
      </c>
      <c r="K37" s="316">
        <v>0.11968487099041615</v>
      </c>
      <c r="L37" s="121"/>
      <c r="M37" s="115"/>
      <c r="N37" s="8"/>
    </row>
    <row r="38" spans="1:14" s="95" customFormat="1" ht="12.95" customHeight="1" x14ac:dyDescent="0.2">
      <c r="A38" s="19" t="s">
        <v>16</v>
      </c>
      <c r="B38" s="125">
        <v>121666954</v>
      </c>
      <c r="C38" s="125">
        <v>127258778</v>
      </c>
      <c r="D38" s="125">
        <v>134722520</v>
      </c>
      <c r="E38" s="125">
        <v>142641967</v>
      </c>
      <c r="F38" s="127">
        <v>151448601</v>
      </c>
      <c r="G38" s="127">
        <v>164923607</v>
      </c>
      <c r="H38" s="127">
        <v>173909623</v>
      </c>
      <c r="I38" s="127">
        <v>182879639</v>
      </c>
      <c r="J38" s="127">
        <v>191218472</v>
      </c>
      <c r="K38" s="133">
        <v>199969911</v>
      </c>
      <c r="L38" s="305">
        <f t="shared" si="7"/>
        <v>8751439</v>
      </c>
      <c r="M38" s="115">
        <f>L38/J38</f>
        <v>4.5766702915605348E-2</v>
      </c>
      <c r="N38" s="8"/>
    </row>
    <row r="39" spans="1:14" s="95" customFormat="1" ht="12.95" customHeight="1" x14ac:dyDescent="0.2">
      <c r="A39" s="21" t="s">
        <v>17</v>
      </c>
      <c r="B39" s="119">
        <v>26.76</v>
      </c>
      <c r="C39" s="119">
        <v>38.29</v>
      </c>
      <c r="D39" s="119">
        <v>31.380414254715127</v>
      </c>
      <c r="E39" s="119">
        <v>32.339280030180497</v>
      </c>
      <c r="F39" s="119">
        <v>33.635773291239182</v>
      </c>
      <c r="G39" s="119">
        <v>36.411591005129566</v>
      </c>
      <c r="H39" s="119">
        <v>37.83</v>
      </c>
      <c r="I39" s="119">
        <v>39.546357534982093</v>
      </c>
      <c r="J39" s="119">
        <v>41.141327462797804</v>
      </c>
      <c r="K39" s="121">
        <v>42.802191159803549</v>
      </c>
      <c r="L39" s="121"/>
      <c r="M39" s="22"/>
      <c r="N39" s="8"/>
    </row>
    <row r="40" spans="1:14" s="95" customFormat="1" ht="12.95" customHeight="1" x14ac:dyDescent="0.2">
      <c r="A40" s="3"/>
      <c r="B40" s="3"/>
      <c r="C40" s="3"/>
      <c r="D40" s="3"/>
      <c r="E40" s="7"/>
      <c r="F40" s="7"/>
      <c r="G40" s="7"/>
      <c r="H40" s="7"/>
      <c r="I40" s="7"/>
      <c r="J40" s="7"/>
      <c r="K40" s="194"/>
      <c r="L40" s="194"/>
      <c r="M40" s="22"/>
      <c r="N40" s="8"/>
    </row>
    <row r="41" spans="1:14" s="95" customFormat="1" ht="12.95" customHeight="1" x14ac:dyDescent="0.2">
      <c r="A41" s="23" t="s">
        <v>21</v>
      </c>
      <c r="B41" s="24">
        <v>17375050</v>
      </c>
      <c r="C41" s="24">
        <v>30016051</v>
      </c>
      <c r="D41" s="27">
        <v>18369936</v>
      </c>
      <c r="E41" s="25">
        <v>19431466</v>
      </c>
      <c r="F41" s="24">
        <v>25396826</v>
      </c>
      <c r="G41" s="24">
        <v>27956993</v>
      </c>
      <c r="H41" s="156">
        <v>20596051</v>
      </c>
      <c r="I41" s="156">
        <v>38680088</v>
      </c>
      <c r="J41" s="156">
        <v>52097693</v>
      </c>
      <c r="K41" s="317">
        <v>46348769</v>
      </c>
      <c r="L41" s="318">
        <f t="shared" ref="L41" si="8">K41-J41</f>
        <v>-5748924</v>
      </c>
      <c r="M41" s="96">
        <f>L41/J41</f>
        <v>-0.11034891698563312</v>
      </c>
      <c r="N41" s="8"/>
    </row>
    <row r="42" spans="1:14" s="95" customFormat="1" ht="12.95" customHeight="1" x14ac:dyDescent="0.2">
      <c r="A42" s="8"/>
      <c r="K42" s="319"/>
      <c r="L42" s="319"/>
      <c r="N42" s="8"/>
    </row>
    <row r="43" spans="1:14" ht="12.95" customHeight="1" x14ac:dyDescent="0.2">
      <c r="G43" s="26" t="s">
        <v>222</v>
      </c>
    </row>
    <row r="44" spans="1:14" ht="12.95" customHeight="1" x14ac:dyDescent="0.2"/>
    <row r="45" spans="1:14" x14ac:dyDescent="0.2">
      <c r="A45" s="33">
        <v>4671955</v>
      </c>
      <c r="B45" s="26" t="s">
        <v>301</v>
      </c>
    </row>
    <row r="46" spans="1:14" x14ac:dyDescent="0.2">
      <c r="A46" s="33">
        <v>4649626</v>
      </c>
      <c r="B46" s="26" t="s">
        <v>302</v>
      </c>
    </row>
  </sheetData>
  <mergeCells count="14">
    <mergeCell ref="F3:F6"/>
    <mergeCell ref="G3:G6"/>
    <mergeCell ref="L3:L6"/>
    <mergeCell ref="M3:M6"/>
    <mergeCell ref="A1:M2"/>
    <mergeCell ref="A3:A6"/>
    <mergeCell ref="B3:B6"/>
    <mergeCell ref="C3:C6"/>
    <mergeCell ref="D3:D6"/>
    <mergeCell ref="E3:E6"/>
    <mergeCell ref="H3:H6"/>
    <mergeCell ref="I3:I6"/>
    <mergeCell ref="J3:J6"/>
    <mergeCell ref="K3:K6"/>
  </mergeCells>
  <phoneticPr fontId="2" type="noConversion"/>
  <printOptions horizontalCentered="1" verticalCentered="1" gridLines="1"/>
  <pageMargins left="0.75" right="0.75" top="0.75" bottom="0.75" header="0.5" footer="0.5"/>
  <pageSetup scale="95" orientation="landscape" r:id="rId1"/>
  <headerFooter alignWithMargins="0">
    <oddFooter>&amp;C&amp;"Garamond,Regular"&amp;P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80"/>
  <sheetViews>
    <sheetView zoomScaleNormal="100" workbookViewId="0">
      <pane xSplit="1" ySplit="4" topLeftCell="B20" activePane="bottomRight" state="frozen"/>
      <selection pane="topRight" activeCell="C1" sqref="C1"/>
      <selection pane="bottomLeft" activeCell="A3" sqref="A3"/>
      <selection pane="bottomRight" activeCell="A24" sqref="A24"/>
    </sheetView>
  </sheetViews>
  <sheetFormatPr defaultColWidth="8.7109375" defaultRowHeight="12.75" x14ac:dyDescent="0.2"/>
  <cols>
    <col min="1" max="1" width="29.85546875" style="26" customWidth="1"/>
    <col min="2" max="2" width="9.85546875" style="84" customWidth="1"/>
    <col min="3" max="3" width="1.85546875" style="26" bestFit="1" customWidth="1"/>
    <col min="4" max="4" width="7.140625" style="290" customWidth="1"/>
    <col min="5" max="5" width="8.85546875" style="290" customWidth="1"/>
    <col min="6" max="6" width="8.85546875" style="26" customWidth="1"/>
    <col min="7" max="7" width="11.5703125" style="291" customWidth="1"/>
    <col min="8" max="8" width="9.85546875" style="291" customWidth="1"/>
    <col min="9" max="9" width="9.140625" style="291" customWidth="1"/>
    <col min="10" max="10" width="8.5703125" style="291" customWidth="1"/>
    <col min="11" max="11" width="9.85546875" style="291" customWidth="1"/>
    <col min="12" max="12" width="9.5703125" style="98" customWidth="1"/>
    <col min="13" max="13" width="9" style="279" customWidth="1"/>
    <col min="14" max="14" width="8.85546875" style="279" customWidth="1"/>
    <col min="15" max="15" width="9.140625" style="279"/>
    <col min="16" max="16" width="8.85546875" style="279" customWidth="1"/>
    <col min="17" max="17" width="9.5703125" style="279" customWidth="1"/>
    <col min="18" max="18" width="10.85546875" style="279" customWidth="1"/>
    <col min="19" max="19" width="10.140625" style="279" customWidth="1"/>
    <col min="20" max="22" width="9.140625" style="1" customWidth="1"/>
    <col min="23" max="16384" width="8.7109375" style="26"/>
  </cols>
  <sheetData>
    <row r="1" spans="1:22" ht="12.95" customHeight="1" x14ac:dyDescent="0.2">
      <c r="A1" s="418" t="s">
        <v>151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20"/>
    </row>
    <row r="2" spans="1:22" ht="12.95" customHeight="1" x14ac:dyDescent="0.2">
      <c r="A2" s="421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3"/>
    </row>
    <row r="3" spans="1:22" s="80" customFormat="1" ht="12.75" customHeight="1" x14ac:dyDescent="0.2">
      <c r="A3" s="381" t="s">
        <v>23</v>
      </c>
      <c r="B3" s="378" t="s">
        <v>2</v>
      </c>
      <c r="C3" s="184"/>
      <c r="D3" s="361" t="s">
        <v>152</v>
      </c>
      <c r="E3" s="361"/>
      <c r="F3" s="416"/>
      <c r="G3" s="187" t="s">
        <v>153</v>
      </c>
      <c r="H3" s="417" t="s">
        <v>62</v>
      </c>
      <c r="I3" s="417"/>
      <c r="J3" s="417"/>
      <c r="K3" s="417"/>
      <c r="L3" s="150" t="s">
        <v>154</v>
      </c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1:22" s="63" customFormat="1" ht="48.75" customHeight="1" x14ac:dyDescent="0.2">
      <c r="A4" s="367"/>
      <c r="B4" s="379"/>
      <c r="C4" s="185"/>
      <c r="D4" s="136" t="s">
        <v>155</v>
      </c>
      <c r="E4" s="136" t="s">
        <v>156</v>
      </c>
      <c r="F4" s="49" t="s">
        <v>221</v>
      </c>
      <c r="G4" s="65" t="s">
        <v>157</v>
      </c>
      <c r="H4" s="65" t="s">
        <v>158</v>
      </c>
      <c r="I4" s="65" t="s">
        <v>159</v>
      </c>
      <c r="J4" s="65" t="s">
        <v>160</v>
      </c>
      <c r="K4" s="65" t="s">
        <v>161</v>
      </c>
      <c r="L4" s="151" t="s">
        <v>162</v>
      </c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ht="12.95" customHeight="1" x14ac:dyDescent="0.2">
      <c r="A5" s="31" t="s">
        <v>232</v>
      </c>
      <c r="B5" s="85">
        <v>62486</v>
      </c>
      <c r="C5" s="33"/>
      <c r="D5" s="137">
        <v>4.25</v>
      </c>
      <c r="E5" s="164">
        <v>0</v>
      </c>
      <c r="F5" s="292">
        <v>2014</v>
      </c>
      <c r="G5" s="279">
        <v>1509227</v>
      </c>
      <c r="H5" s="279">
        <v>113171</v>
      </c>
      <c r="I5" s="279">
        <v>21875</v>
      </c>
      <c r="J5" s="279">
        <v>4498</v>
      </c>
      <c r="K5" s="279">
        <v>139544</v>
      </c>
      <c r="L5" s="98">
        <v>0</v>
      </c>
    </row>
    <row r="6" spans="1:22" ht="12.95" customHeight="1" x14ac:dyDescent="0.2">
      <c r="A6" s="31" t="s">
        <v>31</v>
      </c>
      <c r="B6" s="85">
        <v>25713</v>
      </c>
      <c r="C6" s="33"/>
      <c r="D6" s="137">
        <v>10.81</v>
      </c>
      <c r="E6" s="164">
        <v>0</v>
      </c>
      <c r="F6" s="292">
        <v>2022</v>
      </c>
      <c r="G6" s="279">
        <v>788315</v>
      </c>
      <c r="H6" s="279">
        <v>57837</v>
      </c>
      <c r="I6" s="279">
        <v>21875</v>
      </c>
      <c r="J6" s="279">
        <v>0</v>
      </c>
      <c r="K6" s="279">
        <v>79712</v>
      </c>
      <c r="L6" s="98">
        <v>0</v>
      </c>
    </row>
    <row r="7" spans="1:22" ht="12.95" customHeight="1" x14ac:dyDescent="0.2">
      <c r="A7" s="31" t="s">
        <v>233</v>
      </c>
      <c r="B7" s="85">
        <v>117029</v>
      </c>
      <c r="C7" s="33"/>
      <c r="D7" s="137">
        <v>6.8</v>
      </c>
      <c r="E7" s="164">
        <v>0</v>
      </c>
      <c r="F7" s="292">
        <v>2020</v>
      </c>
      <c r="G7" s="279">
        <v>6778325</v>
      </c>
      <c r="H7" s="279">
        <v>226389</v>
      </c>
      <c r="I7" s="279">
        <v>21875</v>
      </c>
      <c r="J7" s="279">
        <v>0</v>
      </c>
      <c r="K7" s="279">
        <v>248264</v>
      </c>
      <c r="L7" s="98">
        <v>0</v>
      </c>
    </row>
    <row r="8" spans="1:22" ht="12.95" customHeight="1" x14ac:dyDescent="0.2">
      <c r="A8" s="31" t="s">
        <v>234</v>
      </c>
      <c r="B8" s="85">
        <v>23034</v>
      </c>
      <c r="C8" s="33"/>
      <c r="D8" s="137">
        <v>2</v>
      </c>
      <c r="E8" s="69" t="s">
        <v>283</v>
      </c>
      <c r="F8" s="293" t="s">
        <v>308</v>
      </c>
      <c r="G8" s="279">
        <v>1238033</v>
      </c>
      <c r="H8" s="279">
        <v>0</v>
      </c>
      <c r="I8" s="279">
        <v>21875</v>
      </c>
      <c r="J8" s="279">
        <v>3231</v>
      </c>
      <c r="K8" s="279">
        <v>25106</v>
      </c>
      <c r="L8" s="98">
        <v>0</v>
      </c>
    </row>
    <row r="9" spans="1:22" ht="12.95" customHeight="1" x14ac:dyDescent="0.2">
      <c r="A9" s="31" t="s">
        <v>32</v>
      </c>
      <c r="B9" s="85">
        <v>30432</v>
      </c>
      <c r="C9" s="33"/>
      <c r="D9" s="137">
        <v>2.5</v>
      </c>
      <c r="E9" s="164">
        <v>0</v>
      </c>
      <c r="F9" s="292">
        <v>2017</v>
      </c>
      <c r="G9" s="279">
        <v>461784</v>
      </c>
      <c r="H9" s="279">
        <v>51064</v>
      </c>
      <c r="I9" s="279">
        <v>43750</v>
      </c>
      <c r="J9" s="279">
        <v>3673</v>
      </c>
      <c r="K9" s="279">
        <v>98487</v>
      </c>
      <c r="L9" s="98">
        <v>62684</v>
      </c>
    </row>
    <row r="10" spans="1:22" ht="12.95" customHeight="1" x14ac:dyDescent="0.2">
      <c r="A10" s="31" t="s">
        <v>235</v>
      </c>
      <c r="B10" s="85">
        <v>41145</v>
      </c>
      <c r="C10" s="33"/>
      <c r="D10" s="137">
        <v>6</v>
      </c>
      <c r="E10" s="280">
        <v>0</v>
      </c>
      <c r="F10" s="292">
        <v>2015</v>
      </c>
      <c r="G10" s="279">
        <v>753526</v>
      </c>
      <c r="H10" s="279">
        <v>50560</v>
      </c>
      <c r="I10" s="279">
        <v>21875</v>
      </c>
      <c r="J10" s="279">
        <v>0</v>
      </c>
      <c r="K10" s="279">
        <v>72435</v>
      </c>
      <c r="L10" s="98">
        <v>4225</v>
      </c>
    </row>
    <row r="11" spans="1:22" ht="12.95" customHeight="1" x14ac:dyDescent="0.2">
      <c r="A11" s="31" t="s">
        <v>236</v>
      </c>
      <c r="B11" s="85">
        <v>36198</v>
      </c>
      <c r="C11" s="33"/>
      <c r="D11" s="137">
        <v>7.44</v>
      </c>
      <c r="E11" s="164">
        <v>0</v>
      </c>
      <c r="F11" s="160">
        <v>2014</v>
      </c>
      <c r="G11" s="279">
        <v>1759070</v>
      </c>
      <c r="H11" s="279">
        <v>51681</v>
      </c>
      <c r="I11" s="279">
        <v>21875</v>
      </c>
      <c r="J11" s="279">
        <v>0</v>
      </c>
      <c r="K11" s="279">
        <v>73556</v>
      </c>
      <c r="L11" s="98">
        <v>0</v>
      </c>
    </row>
    <row r="12" spans="1:22" ht="12.95" customHeight="1" x14ac:dyDescent="0.2">
      <c r="A12" s="31" t="s">
        <v>33</v>
      </c>
      <c r="B12" s="85">
        <v>13885</v>
      </c>
      <c r="C12" s="33"/>
      <c r="D12" s="137">
        <v>3.96</v>
      </c>
      <c r="E12" s="164">
        <v>0</v>
      </c>
      <c r="F12" s="292">
        <v>2023</v>
      </c>
      <c r="G12" s="279">
        <v>1448284</v>
      </c>
      <c r="H12" s="279">
        <v>24085</v>
      </c>
      <c r="I12" s="279">
        <v>21875</v>
      </c>
      <c r="J12" s="279">
        <v>2209</v>
      </c>
      <c r="K12" s="279">
        <v>48169</v>
      </c>
      <c r="L12" s="98">
        <v>0</v>
      </c>
    </row>
    <row r="13" spans="1:22" ht="12.95" customHeight="1" x14ac:dyDescent="0.2">
      <c r="A13" s="31" t="s">
        <v>237</v>
      </c>
      <c r="B13" s="85">
        <v>125064</v>
      </c>
      <c r="C13" s="33"/>
      <c r="D13" s="137">
        <v>7.57</v>
      </c>
      <c r="E13" s="280">
        <v>0</v>
      </c>
      <c r="F13" s="292">
        <v>2015</v>
      </c>
      <c r="G13" s="279">
        <v>6709567</v>
      </c>
      <c r="H13" s="279">
        <v>164302</v>
      </c>
      <c r="I13" s="279">
        <v>21875</v>
      </c>
      <c r="J13" s="279">
        <v>0</v>
      </c>
      <c r="K13" s="279">
        <v>186177</v>
      </c>
      <c r="L13" s="98">
        <v>0</v>
      </c>
    </row>
    <row r="14" spans="1:22" ht="12.95" customHeight="1" x14ac:dyDescent="0.2">
      <c r="A14" s="31" t="s">
        <v>34</v>
      </c>
      <c r="B14" s="85">
        <v>197204</v>
      </c>
      <c r="C14" s="33"/>
      <c r="D14" s="137">
        <v>5.99</v>
      </c>
      <c r="E14" s="164">
        <v>0</v>
      </c>
      <c r="F14" s="292">
        <v>2019</v>
      </c>
      <c r="G14" s="279">
        <v>9595743</v>
      </c>
      <c r="H14" s="279">
        <v>120009</v>
      </c>
      <c r="I14" s="279">
        <v>21875</v>
      </c>
      <c r="J14" s="279">
        <v>4800</v>
      </c>
      <c r="K14" s="279">
        <v>146684</v>
      </c>
      <c r="L14" s="98">
        <v>24695</v>
      </c>
      <c r="R14" s="1"/>
      <c r="S14" s="1"/>
      <c r="U14" s="26"/>
      <c r="V14" s="26"/>
    </row>
    <row r="15" spans="1:22" ht="12.95" customHeight="1" x14ac:dyDescent="0.2">
      <c r="A15" s="31" t="s">
        <v>35</v>
      </c>
      <c r="B15" s="85">
        <v>9894</v>
      </c>
      <c r="C15" s="33"/>
      <c r="D15" s="137">
        <v>7.13</v>
      </c>
      <c r="E15" s="164">
        <v>0</v>
      </c>
      <c r="F15" s="293" t="s">
        <v>309</v>
      </c>
      <c r="G15" s="279">
        <v>383156</v>
      </c>
      <c r="H15" s="279">
        <v>11284</v>
      </c>
      <c r="I15" s="279">
        <v>21875</v>
      </c>
      <c r="J15" s="279">
        <v>0</v>
      </c>
      <c r="K15" s="279">
        <v>33159</v>
      </c>
      <c r="L15" s="98">
        <v>0</v>
      </c>
    </row>
    <row r="16" spans="1:22" ht="12.95" customHeight="1" x14ac:dyDescent="0.2">
      <c r="A16" s="31" t="s">
        <v>36</v>
      </c>
      <c r="B16" s="85">
        <v>6679</v>
      </c>
      <c r="C16" s="33"/>
      <c r="D16" s="137">
        <v>4</v>
      </c>
      <c r="E16" s="164">
        <v>0</v>
      </c>
      <c r="F16" s="292">
        <v>2019</v>
      </c>
      <c r="G16" s="279">
        <v>974328</v>
      </c>
      <c r="H16" s="279">
        <v>0</v>
      </c>
      <c r="I16" s="279">
        <v>21875</v>
      </c>
      <c r="J16" s="279">
        <v>1170</v>
      </c>
      <c r="K16" s="279">
        <v>23045</v>
      </c>
      <c r="L16" s="98">
        <v>4173</v>
      </c>
    </row>
    <row r="17" spans="1:12" ht="12.95" customHeight="1" x14ac:dyDescent="0.2">
      <c r="A17" s="31" t="s">
        <v>238</v>
      </c>
      <c r="B17" s="85">
        <v>10151</v>
      </c>
      <c r="C17" s="33"/>
      <c r="D17" s="137">
        <v>8</v>
      </c>
      <c r="E17" s="164">
        <v>0</v>
      </c>
      <c r="F17" s="292">
        <v>2020</v>
      </c>
      <c r="G17" s="279">
        <v>275238</v>
      </c>
      <c r="H17" s="279">
        <v>19240</v>
      </c>
      <c r="I17" s="279">
        <v>21875</v>
      </c>
      <c r="J17" s="279">
        <v>1601</v>
      </c>
      <c r="K17" s="279">
        <v>42716</v>
      </c>
      <c r="L17" s="98">
        <v>0</v>
      </c>
    </row>
    <row r="18" spans="1:12" ht="12.95" customHeight="1" x14ac:dyDescent="0.2">
      <c r="A18" s="31" t="s">
        <v>239</v>
      </c>
      <c r="B18" s="85">
        <v>16412</v>
      </c>
      <c r="C18" s="33"/>
      <c r="D18" s="137">
        <v>6</v>
      </c>
      <c r="E18" s="164">
        <v>0</v>
      </c>
      <c r="F18" s="292">
        <v>2032</v>
      </c>
      <c r="G18" s="279">
        <v>755000</v>
      </c>
      <c r="H18" s="279">
        <v>17000</v>
      </c>
      <c r="I18" s="279">
        <v>21875</v>
      </c>
      <c r="J18" s="279">
        <v>0</v>
      </c>
      <c r="K18" s="279">
        <v>38875</v>
      </c>
      <c r="L18" s="98">
        <v>0</v>
      </c>
    </row>
    <row r="19" spans="1:12" ht="12.95" customHeight="1" x14ac:dyDescent="0.2">
      <c r="A19" s="31" t="s">
        <v>240</v>
      </c>
      <c r="B19" s="85">
        <v>20466</v>
      </c>
      <c r="C19" s="33"/>
      <c r="D19" s="137">
        <v>8.5</v>
      </c>
      <c r="E19" s="280">
        <v>0</v>
      </c>
      <c r="F19" s="292">
        <v>2018</v>
      </c>
      <c r="G19" s="279">
        <v>1147829</v>
      </c>
      <c r="H19" s="279">
        <v>55895</v>
      </c>
      <c r="I19" s="279">
        <v>21875</v>
      </c>
      <c r="J19" s="279">
        <v>5607</v>
      </c>
      <c r="K19" s="279">
        <v>83377</v>
      </c>
      <c r="L19" s="98">
        <v>5330</v>
      </c>
    </row>
    <row r="20" spans="1:12" ht="12.95" customHeight="1" x14ac:dyDescent="0.2">
      <c r="A20" s="31" t="s">
        <v>63</v>
      </c>
      <c r="B20" s="85">
        <v>27142</v>
      </c>
      <c r="C20" s="33"/>
      <c r="D20" s="137">
        <v>0</v>
      </c>
      <c r="E20" s="280" t="s">
        <v>283</v>
      </c>
      <c r="F20" s="160" t="s">
        <v>307</v>
      </c>
      <c r="G20" s="279">
        <v>2465861</v>
      </c>
      <c r="H20" s="279">
        <v>0</v>
      </c>
      <c r="I20" s="279">
        <v>21875</v>
      </c>
      <c r="J20" s="279">
        <v>0</v>
      </c>
      <c r="K20" s="279">
        <v>21875</v>
      </c>
      <c r="L20" s="98">
        <v>0</v>
      </c>
    </row>
    <row r="21" spans="1:12" ht="12.95" customHeight="1" x14ac:dyDescent="0.2">
      <c r="A21" s="31" t="s">
        <v>241</v>
      </c>
      <c r="B21" s="85">
        <v>446042</v>
      </c>
      <c r="C21" s="33"/>
      <c r="D21" s="137">
        <v>10.78</v>
      </c>
      <c r="E21" s="164">
        <v>0</v>
      </c>
      <c r="F21" s="292">
        <v>2015</v>
      </c>
      <c r="G21" s="279">
        <v>40822886</v>
      </c>
      <c r="H21" s="279">
        <v>0</v>
      </c>
      <c r="I21" s="279">
        <v>21875</v>
      </c>
      <c r="J21" s="279">
        <v>0</v>
      </c>
      <c r="K21" s="279">
        <v>21875</v>
      </c>
      <c r="L21" s="98">
        <v>0</v>
      </c>
    </row>
    <row r="22" spans="1:12" ht="12.95" customHeight="1" x14ac:dyDescent="0.2">
      <c r="A22" s="31" t="s">
        <v>242</v>
      </c>
      <c r="B22" s="85">
        <v>7487</v>
      </c>
      <c r="C22" s="33"/>
      <c r="D22" s="137">
        <v>7.97</v>
      </c>
      <c r="E22" s="280">
        <v>0</v>
      </c>
      <c r="F22" s="292">
        <v>2014</v>
      </c>
      <c r="G22" s="279">
        <v>327263</v>
      </c>
      <c r="H22" s="279">
        <v>5657</v>
      </c>
      <c r="I22" s="279">
        <v>21875</v>
      </c>
      <c r="J22" s="279">
        <v>0</v>
      </c>
      <c r="K22" s="279">
        <v>27532</v>
      </c>
      <c r="L22" s="98">
        <v>0</v>
      </c>
    </row>
    <row r="23" spans="1:12" ht="12.95" customHeight="1" x14ac:dyDescent="0.2">
      <c r="A23" s="31" t="s">
        <v>243</v>
      </c>
      <c r="B23" s="85">
        <v>33700</v>
      </c>
      <c r="C23" s="33"/>
      <c r="D23" s="137">
        <v>5.13</v>
      </c>
      <c r="E23" s="164">
        <v>0</v>
      </c>
      <c r="F23" s="292">
        <v>2026</v>
      </c>
      <c r="G23" s="279">
        <v>1193709</v>
      </c>
      <c r="H23" s="279">
        <v>35973</v>
      </c>
      <c r="I23" s="279">
        <v>21875</v>
      </c>
      <c r="J23" s="279">
        <v>3873</v>
      </c>
      <c r="K23" s="279">
        <v>61721</v>
      </c>
      <c r="L23" s="98">
        <v>0</v>
      </c>
    </row>
    <row r="24" spans="1:12" ht="12.95" customHeight="1" x14ac:dyDescent="0.2">
      <c r="A24" s="31" t="s">
        <v>318</v>
      </c>
      <c r="B24" s="85">
        <v>20441</v>
      </c>
      <c r="C24" s="33"/>
      <c r="D24" s="137">
        <v>7.53</v>
      </c>
      <c r="E24" s="164">
        <v>0</v>
      </c>
      <c r="F24" s="292">
        <v>2020</v>
      </c>
      <c r="G24" s="279">
        <v>538365</v>
      </c>
      <c r="H24" s="279">
        <v>38934</v>
      </c>
      <c r="I24" s="279">
        <v>21875</v>
      </c>
      <c r="J24" s="279">
        <v>0</v>
      </c>
      <c r="K24" s="279">
        <v>60809</v>
      </c>
      <c r="L24" s="98">
        <v>0</v>
      </c>
    </row>
    <row r="25" spans="1:12" ht="12.95" customHeight="1" x14ac:dyDescent="0.2">
      <c r="A25" s="31" t="s">
        <v>244</v>
      </c>
      <c r="B25" s="85">
        <v>22384</v>
      </c>
      <c r="C25" s="33"/>
      <c r="D25" s="137">
        <v>10.9</v>
      </c>
      <c r="E25" s="164">
        <v>0</v>
      </c>
      <c r="F25" s="292">
        <v>2019</v>
      </c>
      <c r="G25" s="279">
        <v>470095</v>
      </c>
      <c r="H25" s="279">
        <v>28985</v>
      </c>
      <c r="I25" s="279">
        <v>21875</v>
      </c>
      <c r="J25" s="279">
        <v>8348</v>
      </c>
      <c r="K25" s="279">
        <v>59208</v>
      </c>
      <c r="L25" s="98">
        <v>42432</v>
      </c>
    </row>
    <row r="26" spans="1:12" ht="12.95" customHeight="1" x14ac:dyDescent="0.2">
      <c r="A26" s="31" t="s">
        <v>37</v>
      </c>
      <c r="B26" s="85">
        <v>73913</v>
      </c>
      <c r="C26" s="33"/>
      <c r="D26" s="137">
        <v>6</v>
      </c>
      <c r="E26" s="164">
        <v>0</v>
      </c>
      <c r="F26" s="292">
        <v>2024</v>
      </c>
      <c r="G26" s="279">
        <v>2731242</v>
      </c>
      <c r="H26" s="279">
        <v>118720</v>
      </c>
      <c r="I26" s="279">
        <v>21875</v>
      </c>
      <c r="J26" s="279">
        <v>0</v>
      </c>
      <c r="K26" s="279">
        <v>140595</v>
      </c>
      <c r="L26" s="98">
        <v>0</v>
      </c>
    </row>
    <row r="27" spans="1:12" ht="12.95" customHeight="1" x14ac:dyDescent="0.2">
      <c r="A27" s="31" t="s">
        <v>245</v>
      </c>
      <c r="B27" s="85">
        <v>33327</v>
      </c>
      <c r="C27" s="33"/>
      <c r="D27" s="137">
        <v>4</v>
      </c>
      <c r="E27" s="164">
        <v>0</v>
      </c>
      <c r="F27" s="292">
        <v>2025</v>
      </c>
      <c r="G27" s="279">
        <v>1980000</v>
      </c>
      <c r="H27" s="279">
        <v>53950</v>
      </c>
      <c r="I27" s="279">
        <v>21875</v>
      </c>
      <c r="J27" s="279">
        <v>2890</v>
      </c>
      <c r="K27" s="279">
        <v>78715</v>
      </c>
      <c r="L27" s="98">
        <v>0</v>
      </c>
    </row>
    <row r="28" spans="1:12" ht="12.95" customHeight="1" x14ac:dyDescent="0.2">
      <c r="A28" s="31" t="s">
        <v>38</v>
      </c>
      <c r="B28" s="85">
        <v>15994</v>
      </c>
      <c r="C28" s="33"/>
      <c r="D28" s="137">
        <v>3.5</v>
      </c>
      <c r="E28" s="280">
        <v>0</v>
      </c>
      <c r="F28" s="292">
        <v>2018</v>
      </c>
      <c r="G28" s="279">
        <v>515409</v>
      </c>
      <c r="H28" s="279">
        <v>24300</v>
      </c>
      <c r="I28" s="279">
        <v>21875</v>
      </c>
      <c r="J28" s="279">
        <v>0</v>
      </c>
      <c r="K28" s="279">
        <v>46175</v>
      </c>
      <c r="L28" s="98">
        <v>7903</v>
      </c>
    </row>
    <row r="29" spans="1:12" ht="12.95" customHeight="1" x14ac:dyDescent="0.2">
      <c r="A29" s="31" t="s">
        <v>246</v>
      </c>
      <c r="B29" s="85">
        <v>31477</v>
      </c>
      <c r="C29" s="33"/>
      <c r="D29" s="137">
        <v>5.78</v>
      </c>
      <c r="E29" s="165">
        <v>0</v>
      </c>
      <c r="F29" s="292">
        <v>2018</v>
      </c>
      <c r="G29" s="279">
        <v>1292811</v>
      </c>
      <c r="H29" s="279">
        <v>0</v>
      </c>
      <c r="I29" s="279">
        <v>10938</v>
      </c>
      <c r="J29" s="279">
        <v>0</v>
      </c>
      <c r="K29" s="279">
        <v>10938</v>
      </c>
      <c r="L29" s="98">
        <v>2623</v>
      </c>
    </row>
    <row r="30" spans="1:12" ht="12.95" customHeight="1" x14ac:dyDescent="0.2">
      <c r="A30" s="31" t="s">
        <v>39</v>
      </c>
      <c r="B30" s="85">
        <v>435716</v>
      </c>
      <c r="C30" s="33"/>
      <c r="D30" s="137">
        <v>6.5</v>
      </c>
      <c r="E30" s="164">
        <v>0</v>
      </c>
      <c r="F30" s="292">
        <v>2018</v>
      </c>
      <c r="G30" s="279">
        <v>20583671</v>
      </c>
      <c r="H30" s="279">
        <v>566554</v>
      </c>
      <c r="I30" s="279">
        <v>21875</v>
      </c>
      <c r="J30" s="279">
        <v>4001</v>
      </c>
      <c r="K30" s="279">
        <v>592430</v>
      </c>
      <c r="L30" s="98">
        <v>6574</v>
      </c>
    </row>
    <row r="31" spans="1:12" ht="12.95" customHeight="1" x14ac:dyDescent="0.2">
      <c r="A31" s="31" t="s">
        <v>247</v>
      </c>
      <c r="B31" s="85">
        <v>10188</v>
      </c>
      <c r="C31" s="33"/>
      <c r="D31" s="137">
        <v>4.01</v>
      </c>
      <c r="E31" s="280">
        <v>0</v>
      </c>
      <c r="F31" s="292">
        <v>2020</v>
      </c>
      <c r="G31" s="279">
        <v>226354</v>
      </c>
      <c r="H31" s="279">
        <v>0</v>
      </c>
      <c r="I31" s="279">
        <v>10938</v>
      </c>
      <c r="J31" s="279">
        <v>0</v>
      </c>
      <c r="K31" s="279">
        <v>10938</v>
      </c>
      <c r="L31" s="98">
        <v>0</v>
      </c>
    </row>
    <row r="32" spans="1:12" ht="12.95" customHeight="1" x14ac:dyDescent="0.2">
      <c r="A32" s="31" t="s">
        <v>64</v>
      </c>
      <c r="B32" s="85">
        <v>1202</v>
      </c>
      <c r="C32" s="33"/>
      <c r="D32" s="137" t="s">
        <v>274</v>
      </c>
      <c r="E32" s="137" t="s">
        <v>274</v>
      </c>
      <c r="F32" s="294" t="s">
        <v>274</v>
      </c>
      <c r="G32" s="279">
        <v>25000</v>
      </c>
      <c r="H32" s="279">
        <v>0</v>
      </c>
      <c r="I32" s="279">
        <v>5468.75</v>
      </c>
      <c r="J32" s="279">
        <v>0</v>
      </c>
      <c r="K32" s="279">
        <v>5469</v>
      </c>
      <c r="L32" s="98">
        <v>0</v>
      </c>
    </row>
    <row r="33" spans="1:22" s="289" customFormat="1" ht="25.5" customHeight="1" x14ac:dyDescent="0.2">
      <c r="A33" s="110" t="s">
        <v>40</v>
      </c>
      <c r="B33" s="85">
        <v>235644</v>
      </c>
      <c r="C33" s="100"/>
      <c r="D33" s="138">
        <v>6.52</v>
      </c>
      <c r="E33" s="281">
        <v>0</v>
      </c>
      <c r="F33" s="282" t="s">
        <v>285</v>
      </c>
      <c r="G33" s="283">
        <v>12135721</v>
      </c>
      <c r="H33" s="283">
        <v>275860</v>
      </c>
      <c r="I33" s="284">
        <v>21875</v>
      </c>
      <c r="J33" s="283">
        <v>820</v>
      </c>
      <c r="K33" s="283">
        <v>298555</v>
      </c>
      <c r="L33" s="285">
        <v>0</v>
      </c>
      <c r="M33" s="283"/>
      <c r="N33" s="283"/>
      <c r="O33" s="283"/>
      <c r="P33" s="283"/>
      <c r="Q33" s="283"/>
      <c r="R33" s="283"/>
      <c r="S33" s="283"/>
      <c r="T33" s="288"/>
      <c r="U33" s="288"/>
      <c r="V33" s="288"/>
    </row>
    <row r="34" spans="1:22" ht="12.95" customHeight="1" x14ac:dyDescent="0.2">
      <c r="A34" s="31" t="s">
        <v>41</v>
      </c>
      <c r="B34" s="85">
        <v>98020</v>
      </c>
      <c r="C34" s="33"/>
      <c r="D34" s="137">
        <v>6.3</v>
      </c>
      <c r="E34" s="280">
        <v>0</v>
      </c>
      <c r="F34" s="292">
        <v>2016</v>
      </c>
      <c r="G34" s="279">
        <v>5682142</v>
      </c>
      <c r="H34" s="279">
        <v>125768</v>
      </c>
      <c r="I34" s="279">
        <v>21875</v>
      </c>
      <c r="J34" s="279">
        <v>0</v>
      </c>
      <c r="K34" s="279">
        <v>147643</v>
      </c>
      <c r="L34" s="98">
        <v>0</v>
      </c>
    </row>
    <row r="35" spans="1:22" ht="12.95" customHeight="1" x14ac:dyDescent="0.2">
      <c r="A35" s="31" t="s">
        <v>42</v>
      </c>
      <c r="B35" s="85">
        <v>14839</v>
      </c>
      <c r="C35" s="33"/>
      <c r="D35" s="137">
        <v>10</v>
      </c>
      <c r="E35" s="280">
        <v>0</v>
      </c>
      <c r="F35" s="292">
        <v>2015</v>
      </c>
      <c r="G35" s="279">
        <v>548977</v>
      </c>
      <c r="H35" s="279">
        <v>24260</v>
      </c>
      <c r="I35" s="279">
        <v>21875</v>
      </c>
      <c r="J35" s="279">
        <v>0</v>
      </c>
      <c r="K35" s="279">
        <v>46135</v>
      </c>
      <c r="L35" s="98">
        <v>0</v>
      </c>
    </row>
    <row r="36" spans="1:22" ht="12.95" customHeight="1" x14ac:dyDescent="0.2">
      <c r="A36" s="31" t="s">
        <v>43</v>
      </c>
      <c r="B36" s="85">
        <v>47617</v>
      </c>
      <c r="C36" s="33"/>
      <c r="D36" s="137">
        <v>4.99</v>
      </c>
      <c r="E36" s="164">
        <v>0</v>
      </c>
      <c r="F36" s="292">
        <v>2020</v>
      </c>
      <c r="G36" s="279">
        <v>1945774</v>
      </c>
      <c r="H36" s="279">
        <v>35073</v>
      </c>
      <c r="I36" s="279">
        <v>21875</v>
      </c>
      <c r="J36" s="279">
        <v>0</v>
      </c>
      <c r="K36" s="279">
        <v>56948</v>
      </c>
      <c r="L36" s="98">
        <v>0</v>
      </c>
    </row>
    <row r="37" spans="1:22" ht="12.95" customHeight="1" x14ac:dyDescent="0.2">
      <c r="A37" s="31" t="s">
        <v>248</v>
      </c>
      <c r="B37" s="85">
        <v>135751</v>
      </c>
      <c r="C37" s="33"/>
      <c r="D37" s="137">
        <v>10</v>
      </c>
      <c r="E37" s="280">
        <v>0</v>
      </c>
      <c r="F37" s="292">
        <v>2024</v>
      </c>
      <c r="G37" s="279">
        <v>4540555</v>
      </c>
      <c r="H37" s="279">
        <v>163978</v>
      </c>
      <c r="I37" s="279">
        <v>21875</v>
      </c>
      <c r="J37" s="279">
        <v>4293</v>
      </c>
      <c r="K37" s="279">
        <v>190146</v>
      </c>
      <c r="L37" s="98">
        <v>0</v>
      </c>
    </row>
    <row r="38" spans="1:22" ht="12.95" customHeight="1" x14ac:dyDescent="0.2">
      <c r="A38" s="31" t="s">
        <v>44</v>
      </c>
      <c r="B38" s="85">
        <v>11843</v>
      </c>
      <c r="C38" s="33"/>
      <c r="D38" s="137">
        <v>5.39</v>
      </c>
      <c r="E38" s="164">
        <v>9.5</v>
      </c>
      <c r="F38" s="160" t="s">
        <v>286</v>
      </c>
      <c r="G38" s="279">
        <v>555673</v>
      </c>
      <c r="H38" s="279">
        <v>0</v>
      </c>
      <c r="I38" s="279">
        <v>21875</v>
      </c>
      <c r="J38" s="279">
        <v>0</v>
      </c>
      <c r="K38" s="279">
        <v>21875</v>
      </c>
      <c r="L38" s="98">
        <v>0</v>
      </c>
    </row>
    <row r="39" spans="1:22" ht="12.95" customHeight="1" x14ac:dyDescent="0.2">
      <c r="A39" s="31" t="s">
        <v>45</v>
      </c>
      <c r="B39" s="85">
        <v>26760</v>
      </c>
      <c r="C39" s="33"/>
      <c r="D39" s="137">
        <v>2.69</v>
      </c>
      <c r="E39" s="164">
        <v>0</v>
      </c>
      <c r="F39" s="292">
        <v>2019</v>
      </c>
      <c r="G39" s="279">
        <v>410542</v>
      </c>
      <c r="H39" s="279">
        <v>35587</v>
      </c>
      <c r="I39" s="279">
        <v>21875</v>
      </c>
      <c r="J39" s="279">
        <v>0</v>
      </c>
      <c r="K39" s="279">
        <v>57462</v>
      </c>
      <c r="L39" s="98">
        <v>0</v>
      </c>
    </row>
    <row r="40" spans="1:22" ht="12.95" customHeight="1" x14ac:dyDescent="0.2">
      <c r="A40" s="31" t="s">
        <v>46</v>
      </c>
      <c r="B40" s="85">
        <v>12091</v>
      </c>
      <c r="C40" s="33"/>
      <c r="D40" s="137">
        <v>0</v>
      </c>
      <c r="E40" s="280">
        <v>0</v>
      </c>
      <c r="F40" s="160" t="s">
        <v>274</v>
      </c>
      <c r="G40" s="279">
        <v>85000</v>
      </c>
      <c r="H40" s="279">
        <v>0</v>
      </c>
      <c r="I40" s="279">
        <v>10938</v>
      </c>
      <c r="J40" s="279">
        <v>0</v>
      </c>
      <c r="K40" s="279">
        <v>10938</v>
      </c>
      <c r="L40" s="98">
        <v>0</v>
      </c>
    </row>
    <row r="41" spans="1:22" ht="12.95" customHeight="1" x14ac:dyDescent="0.2">
      <c r="A41" s="31" t="s">
        <v>47</v>
      </c>
      <c r="B41" s="85">
        <v>39166</v>
      </c>
      <c r="C41" s="33"/>
      <c r="D41" s="137">
        <v>7.07</v>
      </c>
      <c r="E41" s="165">
        <v>0</v>
      </c>
      <c r="F41" s="292">
        <v>2017</v>
      </c>
      <c r="G41" s="279">
        <v>2205917</v>
      </c>
      <c r="H41" s="279">
        <v>39484</v>
      </c>
      <c r="I41" s="279">
        <v>21875</v>
      </c>
      <c r="J41" s="279">
        <v>3970</v>
      </c>
      <c r="K41" s="279">
        <v>65329</v>
      </c>
      <c r="L41" s="98">
        <v>0</v>
      </c>
    </row>
    <row r="42" spans="1:22" ht="12.95" customHeight="1" x14ac:dyDescent="0.2">
      <c r="A42" s="31" t="s">
        <v>249</v>
      </c>
      <c r="B42" s="85">
        <v>384320</v>
      </c>
      <c r="C42" s="33"/>
      <c r="D42" s="137">
        <v>3.14</v>
      </c>
      <c r="E42" s="280">
        <v>0</v>
      </c>
      <c r="F42" s="292">
        <v>2021</v>
      </c>
      <c r="G42" s="279">
        <v>9274464</v>
      </c>
      <c r="H42" s="279">
        <v>0</v>
      </c>
      <c r="I42" s="279">
        <v>21875</v>
      </c>
      <c r="J42" s="279">
        <v>0</v>
      </c>
      <c r="K42" s="279">
        <v>21875</v>
      </c>
      <c r="L42" s="98">
        <v>272877</v>
      </c>
    </row>
    <row r="43" spans="1:22" ht="12.95" customHeight="1" x14ac:dyDescent="0.2">
      <c r="A43" s="31" t="s">
        <v>250</v>
      </c>
      <c r="B43" s="85">
        <v>77213</v>
      </c>
      <c r="C43" s="33"/>
      <c r="D43" s="137">
        <v>0</v>
      </c>
      <c r="E43" s="280">
        <v>0</v>
      </c>
      <c r="F43" s="160" t="s">
        <v>274</v>
      </c>
      <c r="G43" s="279">
        <v>420223</v>
      </c>
      <c r="H43" s="279">
        <v>0</v>
      </c>
      <c r="I43" s="279">
        <v>5468.75</v>
      </c>
      <c r="J43" s="279">
        <v>0</v>
      </c>
      <c r="K43" s="279">
        <v>5469</v>
      </c>
      <c r="L43" s="98">
        <v>0</v>
      </c>
    </row>
    <row r="44" spans="1:22" ht="12.95" customHeight="1" x14ac:dyDescent="0.2">
      <c r="A44" s="31" t="s">
        <v>65</v>
      </c>
      <c r="B44" s="85">
        <v>156325</v>
      </c>
      <c r="C44" s="33"/>
      <c r="D44" s="137">
        <v>7.47</v>
      </c>
      <c r="E44" s="280">
        <v>0</v>
      </c>
      <c r="F44" s="292">
        <v>2015</v>
      </c>
      <c r="G44" s="279">
        <v>7428257</v>
      </c>
      <c r="H44" s="279">
        <v>347835</v>
      </c>
      <c r="I44" s="279">
        <v>21875</v>
      </c>
      <c r="J44" s="279">
        <v>7190</v>
      </c>
      <c r="K44" s="279">
        <v>376900</v>
      </c>
      <c r="L44" s="98">
        <v>0</v>
      </c>
    </row>
    <row r="45" spans="1:22" ht="12.95" customHeight="1" x14ac:dyDescent="0.2">
      <c r="A45" s="31" t="s">
        <v>251</v>
      </c>
      <c r="B45" s="85">
        <v>23447</v>
      </c>
      <c r="C45" s="33"/>
      <c r="D45" s="137">
        <v>1.19</v>
      </c>
      <c r="E45" s="164">
        <v>0</v>
      </c>
      <c r="F45" s="292">
        <v>2019</v>
      </c>
      <c r="G45" s="279">
        <v>1036910</v>
      </c>
      <c r="H45" s="279">
        <v>8061</v>
      </c>
      <c r="I45" s="279">
        <v>21875</v>
      </c>
      <c r="J45" s="279">
        <v>5105</v>
      </c>
      <c r="K45" s="279">
        <v>35041</v>
      </c>
      <c r="L45" s="98">
        <v>1853</v>
      </c>
    </row>
    <row r="46" spans="1:22" ht="12.95" customHeight="1" x14ac:dyDescent="0.2">
      <c r="A46" s="31" t="s">
        <v>48</v>
      </c>
      <c r="B46" s="85">
        <v>22406</v>
      </c>
      <c r="C46" s="33"/>
      <c r="D46" s="137">
        <v>4.03</v>
      </c>
      <c r="E46" s="164">
        <v>0</v>
      </c>
      <c r="F46" s="292">
        <v>2019</v>
      </c>
      <c r="G46" s="279">
        <v>1650218</v>
      </c>
      <c r="H46" s="279">
        <v>34774</v>
      </c>
      <c r="I46" s="279">
        <v>21875</v>
      </c>
      <c r="J46" s="279">
        <v>0</v>
      </c>
      <c r="K46" s="279">
        <v>56649</v>
      </c>
      <c r="L46" s="98">
        <v>0</v>
      </c>
    </row>
    <row r="47" spans="1:22" ht="12.95" customHeight="1" x14ac:dyDescent="0.2">
      <c r="A47" s="31" t="s">
        <v>49</v>
      </c>
      <c r="B47" s="85">
        <v>132488</v>
      </c>
      <c r="C47" s="33"/>
      <c r="D47" s="137">
        <v>7.09</v>
      </c>
      <c r="E47" s="164">
        <v>0</v>
      </c>
      <c r="F47" s="160">
        <v>2023</v>
      </c>
      <c r="G47" s="279">
        <v>5221903</v>
      </c>
      <c r="H47" s="279">
        <v>191548</v>
      </c>
      <c r="I47" s="279">
        <v>21875</v>
      </c>
      <c r="J47" s="279">
        <v>0</v>
      </c>
      <c r="K47" s="279">
        <v>213423</v>
      </c>
      <c r="L47" s="98">
        <v>131698</v>
      </c>
    </row>
    <row r="48" spans="1:22" ht="12.95" customHeight="1" x14ac:dyDescent="0.2">
      <c r="A48" s="31" t="s">
        <v>252</v>
      </c>
      <c r="B48" s="85">
        <v>8669</v>
      </c>
      <c r="C48" s="33"/>
      <c r="D48" s="137">
        <v>7</v>
      </c>
      <c r="E48" s="286" t="s">
        <v>306</v>
      </c>
      <c r="F48" s="292">
        <v>2022</v>
      </c>
      <c r="G48" s="279">
        <v>1712193</v>
      </c>
      <c r="H48" s="279">
        <v>18309</v>
      </c>
      <c r="I48" s="279">
        <v>21875</v>
      </c>
      <c r="J48" s="279">
        <v>0</v>
      </c>
      <c r="K48" s="279">
        <v>40184</v>
      </c>
      <c r="L48" s="98">
        <v>0</v>
      </c>
    </row>
    <row r="49" spans="1:12" ht="12.95" customHeight="1" x14ac:dyDescent="0.2">
      <c r="A49" s="31" t="s">
        <v>50</v>
      </c>
      <c r="B49" s="85">
        <v>20740</v>
      </c>
      <c r="C49" s="33"/>
      <c r="D49" s="137">
        <v>7.2</v>
      </c>
      <c r="E49" s="164">
        <v>0</v>
      </c>
      <c r="F49" s="292">
        <v>2018</v>
      </c>
      <c r="G49" s="279">
        <v>1294749</v>
      </c>
      <c r="H49" s="279">
        <v>23776</v>
      </c>
      <c r="I49" s="279">
        <v>21875</v>
      </c>
      <c r="J49" s="279">
        <v>0</v>
      </c>
      <c r="K49" s="279">
        <v>45651</v>
      </c>
      <c r="L49" s="98">
        <v>0</v>
      </c>
    </row>
    <row r="50" spans="1:12" ht="12.95" customHeight="1" x14ac:dyDescent="0.2">
      <c r="A50" s="31" t="s">
        <v>253</v>
      </c>
      <c r="B50" s="85">
        <v>24199</v>
      </c>
      <c r="C50" s="33"/>
      <c r="D50" s="137">
        <v>5</v>
      </c>
      <c r="E50" s="164">
        <v>0</v>
      </c>
      <c r="F50" s="160" t="s">
        <v>287</v>
      </c>
      <c r="G50" s="279">
        <v>768146</v>
      </c>
      <c r="H50" s="279">
        <v>31856</v>
      </c>
      <c r="I50" s="279">
        <v>21875</v>
      </c>
      <c r="J50" s="279">
        <v>1447</v>
      </c>
      <c r="K50" s="279">
        <v>55178</v>
      </c>
      <c r="L50" s="98">
        <v>0</v>
      </c>
    </row>
    <row r="51" spans="1:12" ht="12.95" customHeight="1" x14ac:dyDescent="0.2">
      <c r="A51" s="31" t="s">
        <v>254</v>
      </c>
      <c r="B51" s="85">
        <v>252603</v>
      </c>
      <c r="C51" s="33"/>
      <c r="D51" s="137">
        <v>9.92</v>
      </c>
      <c r="E51" s="164">
        <v>0</v>
      </c>
      <c r="F51" s="292">
        <v>2023</v>
      </c>
      <c r="G51" s="279">
        <v>14586730</v>
      </c>
      <c r="H51" s="279">
        <v>394827</v>
      </c>
      <c r="I51" s="279">
        <v>21875</v>
      </c>
      <c r="J51" s="279">
        <v>0</v>
      </c>
      <c r="K51" s="279">
        <v>416702</v>
      </c>
      <c r="L51" s="98">
        <v>0</v>
      </c>
    </row>
    <row r="52" spans="1:12" ht="12.95" customHeight="1" x14ac:dyDescent="0.2">
      <c r="A52" s="31" t="s">
        <v>51</v>
      </c>
      <c r="B52" s="85">
        <v>4330</v>
      </c>
      <c r="C52" s="33"/>
      <c r="D52" s="137">
        <v>5.75</v>
      </c>
      <c r="E52" s="164">
        <v>0</v>
      </c>
      <c r="F52" s="292">
        <v>2020</v>
      </c>
      <c r="G52" s="279">
        <v>219044</v>
      </c>
      <c r="H52" s="279">
        <v>19954</v>
      </c>
      <c r="I52" s="279">
        <v>5468.75</v>
      </c>
      <c r="J52" s="279">
        <v>0</v>
      </c>
      <c r="K52" s="279">
        <v>25423</v>
      </c>
      <c r="L52" s="98">
        <v>0</v>
      </c>
    </row>
    <row r="53" spans="1:12" ht="12.95" customHeight="1" x14ac:dyDescent="0.2">
      <c r="A53" s="31" t="s">
        <v>52</v>
      </c>
      <c r="B53" s="85">
        <v>44409</v>
      </c>
      <c r="C53" s="33"/>
      <c r="D53" s="137">
        <v>3.68</v>
      </c>
      <c r="E53" s="164">
        <v>0</v>
      </c>
      <c r="F53" s="292">
        <v>2016</v>
      </c>
      <c r="G53" s="279">
        <v>1099840</v>
      </c>
      <c r="H53" s="279">
        <v>11373</v>
      </c>
      <c r="I53" s="279">
        <v>21875</v>
      </c>
      <c r="J53" s="279">
        <v>0</v>
      </c>
      <c r="K53" s="279">
        <v>33248</v>
      </c>
      <c r="L53" s="98">
        <v>0</v>
      </c>
    </row>
    <row r="54" spans="1:12" ht="12.95" customHeight="1" x14ac:dyDescent="0.2">
      <c r="A54" s="31" t="s">
        <v>53</v>
      </c>
      <c r="B54" s="85">
        <v>52745</v>
      </c>
      <c r="C54" s="33"/>
      <c r="D54" s="137">
        <v>4.79</v>
      </c>
      <c r="E54" s="164">
        <v>0</v>
      </c>
      <c r="F54" s="292">
        <v>2020</v>
      </c>
      <c r="G54" s="279">
        <v>5350663</v>
      </c>
      <c r="H54" s="279">
        <v>66456</v>
      </c>
      <c r="I54" s="279">
        <v>21875</v>
      </c>
      <c r="J54" s="279">
        <v>0</v>
      </c>
      <c r="K54" s="279">
        <v>88331</v>
      </c>
      <c r="L54" s="98">
        <v>0</v>
      </c>
    </row>
    <row r="55" spans="1:12" ht="12.95" customHeight="1" x14ac:dyDescent="0.2">
      <c r="A55" s="31" t="s">
        <v>255</v>
      </c>
      <c r="B55" s="85">
        <v>21638</v>
      </c>
      <c r="C55" s="33"/>
      <c r="D55" s="137">
        <v>3</v>
      </c>
      <c r="E55" s="164">
        <v>0</v>
      </c>
      <c r="F55" s="160">
        <v>2016</v>
      </c>
      <c r="G55" s="279">
        <v>1625430</v>
      </c>
      <c r="H55" s="279">
        <v>22846</v>
      </c>
      <c r="I55" s="279">
        <v>21875</v>
      </c>
      <c r="J55" s="279">
        <v>1800</v>
      </c>
      <c r="K55" s="279">
        <v>46521</v>
      </c>
      <c r="L55" s="98">
        <v>0</v>
      </c>
    </row>
    <row r="56" spans="1:12" ht="12.95" customHeight="1" x14ac:dyDescent="0.2">
      <c r="A56" s="31" t="s">
        <v>54</v>
      </c>
      <c r="B56" s="85">
        <v>43745</v>
      </c>
      <c r="C56" s="33"/>
      <c r="D56" s="137">
        <v>10</v>
      </c>
      <c r="E56" s="280">
        <v>0</v>
      </c>
      <c r="F56" s="292">
        <v>2018</v>
      </c>
      <c r="G56" s="279">
        <v>4587029</v>
      </c>
      <c r="H56" s="279">
        <v>93499</v>
      </c>
      <c r="I56" s="279">
        <v>21875</v>
      </c>
      <c r="J56" s="279">
        <v>0</v>
      </c>
      <c r="K56" s="279">
        <v>115374</v>
      </c>
      <c r="L56" s="98">
        <v>0</v>
      </c>
    </row>
    <row r="57" spans="1:12" ht="12.95" customHeight="1" x14ac:dyDescent="0.2">
      <c r="A57" s="31" t="s">
        <v>55</v>
      </c>
      <c r="B57" s="85">
        <v>53315</v>
      </c>
      <c r="C57" s="33"/>
      <c r="D57" s="137">
        <v>8.0399999999999991</v>
      </c>
      <c r="E57" s="164">
        <v>0</v>
      </c>
      <c r="F57" s="292">
        <v>2017</v>
      </c>
      <c r="G57" s="279">
        <v>2480323</v>
      </c>
      <c r="H57" s="279">
        <v>116726</v>
      </c>
      <c r="I57" s="279">
        <v>21875</v>
      </c>
      <c r="J57" s="279">
        <v>21875</v>
      </c>
      <c r="K57" s="279">
        <v>160476</v>
      </c>
      <c r="L57" s="98">
        <v>0</v>
      </c>
    </row>
    <row r="58" spans="1:12" ht="12.95" customHeight="1" x14ac:dyDescent="0.2">
      <c r="A58" s="31" t="s">
        <v>56</v>
      </c>
      <c r="B58" s="85">
        <v>53162</v>
      </c>
      <c r="C58" s="33"/>
      <c r="D58" s="137">
        <v>5.72</v>
      </c>
      <c r="E58" s="164">
        <v>0</v>
      </c>
      <c r="F58" s="292">
        <v>2020</v>
      </c>
      <c r="G58" s="279">
        <v>2738243</v>
      </c>
      <c r="H58" s="279">
        <v>60753</v>
      </c>
      <c r="I58" s="279">
        <v>10937.5</v>
      </c>
      <c r="J58" s="279">
        <v>1287</v>
      </c>
      <c r="K58" s="279">
        <v>72978</v>
      </c>
      <c r="L58" s="98">
        <v>0</v>
      </c>
    </row>
    <row r="59" spans="1:12" ht="12.95" customHeight="1" x14ac:dyDescent="0.2">
      <c r="A59" s="31" t="s">
        <v>57</v>
      </c>
      <c r="B59" s="85">
        <v>245829</v>
      </c>
      <c r="C59" s="33"/>
      <c r="D59" s="137">
        <v>5.35</v>
      </c>
      <c r="E59" s="164">
        <v>0</v>
      </c>
      <c r="F59" s="292">
        <v>2024</v>
      </c>
      <c r="G59" s="279">
        <v>8986562</v>
      </c>
      <c r="H59" s="279">
        <v>209976</v>
      </c>
      <c r="I59" s="279">
        <v>21875</v>
      </c>
      <c r="J59" s="279">
        <v>0</v>
      </c>
      <c r="K59" s="279">
        <v>231851</v>
      </c>
      <c r="L59" s="98">
        <v>0</v>
      </c>
    </row>
    <row r="60" spans="1:12" ht="12.95" customHeight="1" x14ac:dyDescent="0.2">
      <c r="A60" s="31" t="s">
        <v>58</v>
      </c>
      <c r="B60" s="85">
        <v>127049</v>
      </c>
      <c r="C60" s="33"/>
      <c r="D60" s="137">
        <v>6</v>
      </c>
      <c r="E60" s="164">
        <v>0</v>
      </c>
      <c r="F60" s="292">
        <v>2014</v>
      </c>
      <c r="G60" s="279">
        <v>3159056</v>
      </c>
      <c r="H60" s="279">
        <v>130223</v>
      </c>
      <c r="I60" s="279">
        <v>21875</v>
      </c>
      <c r="J60" s="279">
        <v>0</v>
      </c>
      <c r="K60" s="279">
        <v>152098</v>
      </c>
      <c r="L60" s="98">
        <v>0</v>
      </c>
    </row>
    <row r="61" spans="1:12" ht="12.95" customHeight="1" x14ac:dyDescent="0.2">
      <c r="A61" s="31" t="s">
        <v>256</v>
      </c>
      <c r="B61" s="85">
        <v>4830</v>
      </c>
      <c r="C61" s="33"/>
      <c r="D61" s="137">
        <v>4.87</v>
      </c>
      <c r="E61" s="164">
        <v>0</v>
      </c>
      <c r="F61" s="292">
        <v>2016</v>
      </c>
      <c r="G61" s="279">
        <v>114006</v>
      </c>
      <c r="H61" s="279">
        <v>10840</v>
      </c>
      <c r="I61" s="279">
        <v>21875</v>
      </c>
      <c r="J61" s="279">
        <v>0</v>
      </c>
      <c r="K61" s="279">
        <v>32715</v>
      </c>
      <c r="L61" s="98">
        <v>0</v>
      </c>
    </row>
    <row r="62" spans="1:12" ht="12.95" customHeight="1" x14ac:dyDescent="0.2">
      <c r="A62" s="31" t="s">
        <v>257</v>
      </c>
      <c r="B62" s="85">
        <v>113328</v>
      </c>
      <c r="C62" s="33"/>
      <c r="D62" s="137">
        <v>0</v>
      </c>
      <c r="E62" s="164" t="s">
        <v>284</v>
      </c>
      <c r="F62" s="160" t="s">
        <v>274</v>
      </c>
      <c r="G62" s="279">
        <v>6761161</v>
      </c>
      <c r="H62" s="279">
        <v>0</v>
      </c>
      <c r="I62" s="279">
        <v>21875</v>
      </c>
      <c r="J62" s="279">
        <v>0</v>
      </c>
      <c r="K62" s="279">
        <v>21875</v>
      </c>
      <c r="L62" s="98">
        <v>0</v>
      </c>
    </row>
    <row r="63" spans="1:12" ht="12.95" customHeight="1" x14ac:dyDescent="0.2">
      <c r="A63" s="31" t="s">
        <v>59</v>
      </c>
      <c r="B63" s="85">
        <v>22539</v>
      </c>
      <c r="C63" s="33"/>
      <c r="D63" s="137">
        <v>3</v>
      </c>
      <c r="E63" s="280">
        <v>0</v>
      </c>
      <c r="F63" s="160" t="s">
        <v>288</v>
      </c>
      <c r="G63" s="279">
        <v>481423</v>
      </c>
      <c r="H63" s="279">
        <v>34046</v>
      </c>
      <c r="I63" s="279">
        <v>21875</v>
      </c>
      <c r="J63" s="279">
        <v>0</v>
      </c>
      <c r="K63" s="279">
        <v>55921</v>
      </c>
      <c r="L63" s="98">
        <v>2821</v>
      </c>
    </row>
    <row r="64" spans="1:12" ht="12.95" customHeight="1" x14ac:dyDescent="0.2">
      <c r="A64" s="31" t="s">
        <v>66</v>
      </c>
      <c r="B64" s="85">
        <v>59616</v>
      </c>
      <c r="C64" s="33"/>
      <c r="D64" s="137">
        <v>4</v>
      </c>
      <c r="E64" s="164">
        <v>0</v>
      </c>
      <c r="F64" s="292">
        <v>2024</v>
      </c>
      <c r="G64" s="279">
        <v>1516348</v>
      </c>
      <c r="H64" s="279">
        <v>141234</v>
      </c>
      <c r="I64" s="279">
        <v>21875</v>
      </c>
      <c r="J64" s="279">
        <v>0</v>
      </c>
      <c r="K64" s="279">
        <v>163109</v>
      </c>
      <c r="L64" s="98">
        <v>0</v>
      </c>
    </row>
    <row r="65" spans="1:12" ht="12.95" customHeight="1" x14ac:dyDescent="0.2">
      <c r="A65" s="35" t="s">
        <v>258</v>
      </c>
      <c r="B65" s="85">
        <v>52132</v>
      </c>
      <c r="C65" s="33"/>
      <c r="D65" s="137">
        <v>7.92</v>
      </c>
      <c r="E65" s="280">
        <v>0</v>
      </c>
      <c r="F65" s="292">
        <v>2021</v>
      </c>
      <c r="G65" s="279">
        <v>1104927</v>
      </c>
      <c r="H65" s="279">
        <v>79289</v>
      </c>
      <c r="I65" s="279">
        <v>21875</v>
      </c>
      <c r="J65" s="279">
        <v>0</v>
      </c>
      <c r="K65" s="279">
        <v>101164</v>
      </c>
      <c r="L65" s="98">
        <v>0</v>
      </c>
    </row>
    <row r="66" spans="1:12" ht="12.95" customHeight="1" x14ac:dyDescent="0.2">
      <c r="A66" s="31" t="s">
        <v>60</v>
      </c>
      <c r="B66" s="85">
        <v>964</v>
      </c>
      <c r="C66" s="33"/>
      <c r="D66" s="137">
        <v>0</v>
      </c>
      <c r="E66" s="280">
        <v>0</v>
      </c>
      <c r="F66" s="160" t="s">
        <v>274</v>
      </c>
      <c r="G66" s="279">
        <v>90000</v>
      </c>
      <c r="H66" s="279">
        <v>0</v>
      </c>
      <c r="I66" s="279">
        <v>5468.75</v>
      </c>
      <c r="J66" s="279">
        <v>0</v>
      </c>
      <c r="K66" s="279">
        <v>5469</v>
      </c>
      <c r="L66" s="98">
        <v>0</v>
      </c>
    </row>
    <row r="67" spans="1:12" ht="12.95" customHeight="1" x14ac:dyDescent="0.2">
      <c r="A67" s="31" t="s">
        <v>259</v>
      </c>
      <c r="B67" s="85">
        <v>46286</v>
      </c>
      <c r="C67" s="33"/>
      <c r="D67" s="137">
        <v>4.5999999999999996</v>
      </c>
      <c r="E67" s="280">
        <v>0</v>
      </c>
      <c r="F67" s="292">
        <v>2016</v>
      </c>
      <c r="G67" s="279">
        <v>714000</v>
      </c>
      <c r="H67" s="279">
        <v>58000</v>
      </c>
      <c r="I67" s="279">
        <v>21875</v>
      </c>
      <c r="J67" s="279">
        <v>0</v>
      </c>
      <c r="K67" s="279">
        <v>79875</v>
      </c>
      <c r="L67" s="98">
        <v>61344</v>
      </c>
    </row>
    <row r="68" spans="1:12" ht="12.95" customHeight="1" x14ac:dyDescent="0.2">
      <c r="A68" s="31" t="s">
        <v>260</v>
      </c>
      <c r="B68" s="85">
        <v>40333</v>
      </c>
      <c r="C68" s="33"/>
      <c r="D68" s="137">
        <v>12</v>
      </c>
      <c r="E68" s="280">
        <v>0</v>
      </c>
      <c r="F68" s="292">
        <v>2024</v>
      </c>
      <c r="G68" s="279">
        <v>2854350</v>
      </c>
      <c r="H68" s="279">
        <v>71137</v>
      </c>
      <c r="I68" s="279">
        <v>21875</v>
      </c>
      <c r="J68" s="279">
        <v>0</v>
      </c>
      <c r="K68" s="279">
        <v>93012</v>
      </c>
      <c r="L68" s="98">
        <v>2700</v>
      </c>
    </row>
    <row r="69" spans="1:12" ht="12.95" customHeight="1" x14ac:dyDescent="0.2">
      <c r="A69" s="31" t="s">
        <v>261</v>
      </c>
      <c r="B69" s="85">
        <v>25085</v>
      </c>
      <c r="C69" s="33"/>
      <c r="D69" s="137">
        <v>4.0999999999999996</v>
      </c>
      <c r="E69" s="164">
        <v>0</v>
      </c>
      <c r="F69" s="292">
        <v>2025</v>
      </c>
      <c r="G69" s="279">
        <v>1601551</v>
      </c>
      <c r="H69" s="279">
        <v>47408</v>
      </c>
      <c r="I69" s="279">
        <v>21875</v>
      </c>
      <c r="J69" s="279">
        <v>0</v>
      </c>
      <c r="K69" s="279">
        <v>69283</v>
      </c>
      <c r="L69" s="98">
        <v>0</v>
      </c>
    </row>
    <row r="70" spans="1:12" ht="12.95" customHeight="1" x14ac:dyDescent="0.2">
      <c r="A70" s="31" t="s">
        <v>262</v>
      </c>
      <c r="B70" s="85">
        <v>11525</v>
      </c>
      <c r="C70" s="33"/>
      <c r="D70" s="137">
        <v>5.65</v>
      </c>
      <c r="E70" s="164">
        <v>0</v>
      </c>
      <c r="F70" s="292">
        <v>2016</v>
      </c>
      <c r="G70" s="279">
        <v>246684</v>
      </c>
      <c r="H70" s="279">
        <v>16648</v>
      </c>
      <c r="I70" s="279">
        <v>21875</v>
      </c>
      <c r="J70" s="279">
        <v>1786</v>
      </c>
      <c r="K70" s="279">
        <v>40309</v>
      </c>
      <c r="L70" s="98">
        <v>0</v>
      </c>
    </row>
    <row r="71" spans="1:12" ht="12.95" customHeight="1" x14ac:dyDescent="0.2">
      <c r="A71" s="31" t="s">
        <v>61</v>
      </c>
      <c r="B71" s="85">
        <v>15406</v>
      </c>
      <c r="C71" s="33"/>
      <c r="D71" s="137">
        <v>1.5</v>
      </c>
      <c r="E71" s="164">
        <v>0</v>
      </c>
      <c r="F71" s="292">
        <v>2032</v>
      </c>
      <c r="G71" s="279">
        <v>396714</v>
      </c>
      <c r="H71" s="279">
        <v>13380</v>
      </c>
      <c r="I71" s="279">
        <v>21875</v>
      </c>
      <c r="J71" s="279">
        <v>0</v>
      </c>
      <c r="K71" s="279">
        <v>35255</v>
      </c>
      <c r="L71" s="98">
        <v>1640</v>
      </c>
    </row>
    <row r="72" spans="1:12" ht="12.95" customHeight="1" x14ac:dyDescent="0.2">
      <c r="A72" s="41" t="s">
        <v>263</v>
      </c>
      <c r="B72" s="46">
        <v>14743</v>
      </c>
      <c r="D72" s="137">
        <v>8</v>
      </c>
      <c r="E72" s="164">
        <v>0</v>
      </c>
      <c r="F72" s="292">
        <v>2019</v>
      </c>
      <c r="G72" s="279">
        <v>640368</v>
      </c>
      <c r="H72" s="279">
        <v>37236</v>
      </c>
      <c r="I72" s="279">
        <v>21875</v>
      </c>
      <c r="J72" s="279">
        <v>2256</v>
      </c>
      <c r="K72" s="279">
        <v>61367</v>
      </c>
      <c r="L72" s="98">
        <v>0</v>
      </c>
    </row>
    <row r="73" spans="1:12" ht="12.95" customHeight="1" x14ac:dyDescent="0.2">
      <c r="A73" s="36" t="s">
        <v>62</v>
      </c>
      <c r="B73" s="200">
        <f>SUM(B5:B72)</f>
        <v>4671955</v>
      </c>
      <c r="C73" s="39" t="s">
        <v>223</v>
      </c>
      <c r="D73" s="287"/>
      <c r="E73" s="287"/>
      <c r="F73" s="38"/>
      <c r="G73" s="154">
        <f>SUM(G5:G72)</f>
        <v>226021907</v>
      </c>
      <c r="H73" s="154">
        <f t="shared" ref="H73:L73" si="0">SUM(H5:H72)</f>
        <v>4827610</v>
      </c>
      <c r="I73" s="154">
        <f t="shared" si="0"/>
        <v>1400001.5</v>
      </c>
      <c r="J73" s="154">
        <f t="shared" si="0"/>
        <v>97730</v>
      </c>
      <c r="K73" s="154">
        <f t="shared" si="0"/>
        <v>6325343</v>
      </c>
      <c r="L73" s="155">
        <f t="shared" si="0"/>
        <v>635572</v>
      </c>
    </row>
    <row r="74" spans="1:12" x14ac:dyDescent="0.2">
      <c r="A74" s="67"/>
      <c r="B74" s="183"/>
      <c r="C74" s="26" t="s">
        <v>224</v>
      </c>
      <c r="D74" s="280"/>
      <c r="E74" s="280"/>
      <c r="F74" s="1"/>
      <c r="G74" s="279"/>
      <c r="H74" s="279"/>
      <c r="I74" s="279"/>
      <c r="J74" s="279"/>
      <c r="K74" s="279"/>
    </row>
    <row r="75" spans="1:12" x14ac:dyDescent="0.2">
      <c r="A75" s="67"/>
      <c r="B75" s="183"/>
      <c r="C75" s="1"/>
      <c r="D75" s="280"/>
      <c r="E75" s="280"/>
      <c r="F75" s="1"/>
      <c r="G75" s="279"/>
      <c r="H75" s="279"/>
      <c r="I75" s="279"/>
      <c r="J75" s="279"/>
      <c r="K75" s="279"/>
    </row>
    <row r="76" spans="1:12" x14ac:dyDescent="0.2">
      <c r="A76" s="1"/>
      <c r="B76" s="183"/>
      <c r="D76" s="280"/>
      <c r="E76" s="280"/>
      <c r="F76" s="1"/>
      <c r="G76" s="279"/>
      <c r="H76" s="279"/>
      <c r="I76" s="279"/>
      <c r="J76" s="279"/>
      <c r="K76" s="279"/>
    </row>
    <row r="77" spans="1:12" x14ac:dyDescent="0.2">
      <c r="A77" s="1"/>
      <c r="B77" s="183"/>
      <c r="D77" s="280"/>
      <c r="E77" s="280"/>
      <c r="F77" s="1"/>
      <c r="G77" s="279"/>
      <c r="H77" s="279"/>
      <c r="I77" s="279"/>
      <c r="J77" s="279"/>
      <c r="K77" s="279"/>
    </row>
    <row r="78" spans="1:12" x14ac:dyDescent="0.2">
      <c r="A78" s="1"/>
      <c r="B78" s="183"/>
      <c r="D78" s="280"/>
      <c r="E78" s="280"/>
      <c r="F78" s="1"/>
      <c r="G78" s="279"/>
      <c r="H78" s="279"/>
      <c r="I78" s="279"/>
      <c r="J78" s="279"/>
      <c r="K78" s="279"/>
    </row>
    <row r="79" spans="1:12" x14ac:dyDescent="0.2">
      <c r="A79" s="1"/>
      <c r="B79" s="183"/>
      <c r="D79" s="280"/>
      <c r="E79" s="280"/>
      <c r="F79" s="1"/>
      <c r="G79" s="279"/>
      <c r="H79" s="279"/>
      <c r="I79" s="279"/>
      <c r="J79" s="279"/>
      <c r="K79" s="279"/>
    </row>
    <row r="80" spans="1:12" x14ac:dyDescent="0.2">
      <c r="A80" s="1"/>
      <c r="B80" s="183"/>
      <c r="D80" s="280"/>
      <c r="E80" s="280"/>
      <c r="F80" s="1"/>
      <c r="G80" s="279"/>
      <c r="H80" s="279"/>
      <c r="I80" s="279"/>
      <c r="J80" s="279"/>
      <c r="K80" s="279"/>
    </row>
  </sheetData>
  <mergeCells count="5">
    <mergeCell ref="D3:F3"/>
    <mergeCell ref="H3:K3"/>
    <mergeCell ref="A1:L2"/>
    <mergeCell ref="A3:A4"/>
    <mergeCell ref="B3:B4"/>
  </mergeCells>
  <phoneticPr fontId="0" type="noConversion"/>
  <printOptions horizontalCentered="1" verticalCentered="1" gridLines="1"/>
  <pageMargins left="0.71" right="0.71" top="0.75" bottom="0.75" header="0.5" footer="0.5"/>
  <pageSetup scale="82" fitToHeight="2" orientation="landscape" r:id="rId1"/>
  <headerFooter alignWithMargins="0">
    <oddFooter>&amp;C&amp;"Garamond,Regular"&amp;P</oddFooter>
  </headerFooter>
  <rowBreaks count="1" manualBreakCount="1">
    <brk id="39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R82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RowHeight="12.75" x14ac:dyDescent="0.2"/>
  <cols>
    <col min="1" max="1" width="29" customWidth="1"/>
    <col min="2" max="7" width="10.85546875" customWidth="1"/>
    <col min="8" max="8" width="11.140625" customWidth="1"/>
    <col min="9" max="9" width="7.85546875" customWidth="1"/>
    <col min="10" max="10" width="6.42578125" customWidth="1"/>
    <col min="11" max="11" width="6.5703125" customWidth="1"/>
    <col min="12" max="12" width="7.42578125" customWidth="1"/>
    <col min="13" max="13" width="6.85546875" customWidth="1"/>
    <col min="14" max="44" width="9.140625" style="28"/>
  </cols>
  <sheetData>
    <row r="1" spans="1:13" ht="15.75" customHeight="1" x14ac:dyDescent="0.2">
      <c r="A1" s="347" t="s">
        <v>163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63"/>
    </row>
    <row r="2" spans="1:13" x14ac:dyDescent="0.2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65"/>
    </row>
    <row r="3" spans="1:13" ht="12.75" customHeight="1" x14ac:dyDescent="0.2">
      <c r="A3" s="427" t="s">
        <v>23</v>
      </c>
      <c r="B3" s="429" t="s">
        <v>164</v>
      </c>
      <c r="C3" s="429"/>
      <c r="D3" s="429"/>
      <c r="E3" s="429"/>
      <c r="F3" s="429"/>
      <c r="G3" s="429"/>
      <c r="H3" s="429"/>
      <c r="I3" s="424" t="s">
        <v>165</v>
      </c>
      <c r="J3" s="425"/>
      <c r="K3" s="425"/>
      <c r="L3" s="425"/>
      <c r="M3" s="426"/>
    </row>
    <row r="4" spans="1:13" ht="38.25" x14ac:dyDescent="0.2">
      <c r="A4" s="428"/>
      <c r="B4" s="76" t="s">
        <v>166</v>
      </c>
      <c r="C4" s="76" t="s">
        <v>167</v>
      </c>
      <c r="D4" s="76" t="s">
        <v>168</v>
      </c>
      <c r="E4" s="76" t="s">
        <v>169</v>
      </c>
      <c r="F4" s="76" t="s">
        <v>170</v>
      </c>
      <c r="G4" s="76" t="s">
        <v>171</v>
      </c>
      <c r="H4" s="76" t="s">
        <v>172</v>
      </c>
      <c r="I4" s="101" t="s">
        <v>173</v>
      </c>
      <c r="J4" s="77" t="s">
        <v>174</v>
      </c>
      <c r="K4" s="77" t="s">
        <v>175</v>
      </c>
      <c r="L4" s="77" t="s">
        <v>176</v>
      </c>
      <c r="M4" s="102" t="s">
        <v>177</v>
      </c>
    </row>
    <row r="5" spans="1:13" x14ac:dyDescent="0.2">
      <c r="A5" s="31" t="s">
        <v>232</v>
      </c>
      <c r="B5" s="78">
        <v>27048</v>
      </c>
      <c r="C5" s="78">
        <v>4724</v>
      </c>
      <c r="D5" s="78">
        <v>8500</v>
      </c>
      <c r="E5" s="78">
        <v>8307</v>
      </c>
      <c r="F5" s="78">
        <v>48579</v>
      </c>
      <c r="G5" s="78">
        <v>1697350</v>
      </c>
      <c r="H5" s="139">
        <v>2136432</v>
      </c>
      <c r="I5" s="167">
        <f>'Operating Revenue I - 2014'!G5/'Operating Revenue I - 2014'!B5</f>
        <v>24.153042281471048</v>
      </c>
      <c r="J5" s="166">
        <f>'Operating Revenue I - 2014'!K5/'Operating Revenue I - 2014'!B5</f>
        <v>2.233204237749256</v>
      </c>
      <c r="K5" s="167">
        <f>'Operating Revenue I - 2014'!L5/'Operating Revenue I - 2014'!B5</f>
        <v>0</v>
      </c>
      <c r="L5" s="168">
        <f>F5/'Operating Revenue I - 2014'!B5</f>
        <v>0.77743814614473639</v>
      </c>
      <c r="M5" s="170">
        <f>G5/'Operating Revenue I - 2014'!B5</f>
        <v>27.163684665365043</v>
      </c>
    </row>
    <row r="6" spans="1:13" x14ac:dyDescent="0.2">
      <c r="A6" s="31" t="s">
        <v>31</v>
      </c>
      <c r="B6" s="78">
        <v>9069</v>
      </c>
      <c r="C6" s="78">
        <v>100</v>
      </c>
      <c r="D6" s="78">
        <v>1080</v>
      </c>
      <c r="E6" s="78">
        <v>4434</v>
      </c>
      <c r="F6" s="78">
        <v>14683</v>
      </c>
      <c r="G6" s="78">
        <v>882710</v>
      </c>
      <c r="H6" s="140">
        <v>787845</v>
      </c>
      <c r="I6" s="167">
        <f>'Operating Revenue I - 2014'!G6/'Operating Revenue I - 2014'!B6</f>
        <v>30.658227355812237</v>
      </c>
      <c r="J6" s="166">
        <f>'Operating Revenue I - 2014'!K6/'Operating Revenue I - 2014'!B6</f>
        <v>3.100066114416832</v>
      </c>
      <c r="K6" s="167">
        <f>'Operating Revenue I - 2014'!L6/'Operating Revenue I - 2014'!B6</f>
        <v>0</v>
      </c>
      <c r="L6" s="168">
        <f>F6/'Operating Revenue I - 2014'!B6</f>
        <v>0.57103410726091863</v>
      </c>
      <c r="M6" s="170">
        <f>G6/'Operating Revenue I - 2014'!B6</f>
        <v>34.329327577489984</v>
      </c>
    </row>
    <row r="7" spans="1:13" x14ac:dyDescent="0.2">
      <c r="A7" s="31" t="s">
        <v>233</v>
      </c>
      <c r="B7" s="78">
        <v>63758</v>
      </c>
      <c r="C7" s="78">
        <v>5852</v>
      </c>
      <c r="D7" s="78">
        <v>89</v>
      </c>
      <c r="E7" s="78">
        <v>6645</v>
      </c>
      <c r="F7" s="78">
        <v>76344</v>
      </c>
      <c r="G7" s="78">
        <v>7102933</v>
      </c>
      <c r="H7" s="140">
        <v>1200000</v>
      </c>
      <c r="I7" s="167">
        <f>'Operating Revenue I - 2014'!G7/'Operating Revenue I - 2014'!B7</f>
        <v>57.920045458817903</v>
      </c>
      <c r="J7" s="166">
        <f>'Operating Revenue I - 2014'!K7/'Operating Revenue I - 2014'!B7</f>
        <v>2.1213887156174964</v>
      </c>
      <c r="K7" s="167">
        <f>'Operating Revenue I - 2014'!L7/'Operating Revenue I - 2014'!B7</f>
        <v>0</v>
      </c>
      <c r="L7" s="168">
        <f>F7/'Operating Revenue I - 2014'!B7</f>
        <v>0.65235112664382333</v>
      </c>
      <c r="M7" s="170">
        <f>G7/'Operating Revenue I - 2014'!B7</f>
        <v>60.693785301079217</v>
      </c>
    </row>
    <row r="8" spans="1:13" x14ac:dyDescent="0.2">
      <c r="A8" s="31" t="s">
        <v>234</v>
      </c>
      <c r="B8" s="78">
        <v>10590</v>
      </c>
      <c r="C8" s="78">
        <v>59087</v>
      </c>
      <c r="D8" s="78">
        <v>3456</v>
      </c>
      <c r="E8" s="78">
        <v>0</v>
      </c>
      <c r="F8" s="78">
        <v>73133</v>
      </c>
      <c r="G8" s="78">
        <v>1336272</v>
      </c>
      <c r="H8" s="140">
        <v>2277614</v>
      </c>
      <c r="I8" s="167">
        <f>'Operating Revenue I - 2014'!G8/'Operating Revenue I - 2014'!B8</f>
        <v>53.748068073282973</v>
      </c>
      <c r="J8" s="166">
        <f>'Operating Revenue I - 2014'!K8/'Operating Revenue I - 2014'!B8</f>
        <v>1.0899539810714596</v>
      </c>
      <c r="K8" s="167">
        <f>'Operating Revenue I - 2014'!L8/'Operating Revenue I - 2014'!B8</f>
        <v>0</v>
      </c>
      <c r="L8" s="168">
        <f>F8/'Operating Revenue I - 2014'!B8</f>
        <v>3.1750021707041762</v>
      </c>
      <c r="M8" s="170">
        <f>G8/'Operating Revenue I - 2014'!B8</f>
        <v>58.013024225058608</v>
      </c>
    </row>
    <row r="9" spans="1:13" x14ac:dyDescent="0.2">
      <c r="A9" s="31" t="s">
        <v>32</v>
      </c>
      <c r="B9" s="78">
        <v>1753</v>
      </c>
      <c r="C9" s="78">
        <v>9761</v>
      </c>
      <c r="D9" s="78">
        <v>786</v>
      </c>
      <c r="E9" s="143">
        <v>0</v>
      </c>
      <c r="F9" s="78">
        <v>12300</v>
      </c>
      <c r="G9" s="78">
        <v>635255</v>
      </c>
      <c r="H9" s="140">
        <v>100123</v>
      </c>
      <c r="I9" s="167">
        <f>'Operating Revenue I - 2014'!G9/'Operating Revenue I - 2014'!B9</f>
        <v>15.17429022082019</v>
      </c>
      <c r="J9" s="166">
        <f>'Operating Revenue I - 2014'!K9/'Operating Revenue I - 2014'!B9</f>
        <v>3.2362973186119874</v>
      </c>
      <c r="K9" s="167">
        <f>'Operating Revenue I - 2014'!L9/'Operating Revenue I - 2014'!B9</f>
        <v>2.0598054679284963</v>
      </c>
      <c r="L9" s="168">
        <f>F9/'Operating Revenue I - 2014'!B9</f>
        <v>0.40417981072555204</v>
      </c>
      <c r="M9" s="170">
        <f>G9/'Operating Revenue I - 2014'!B9</f>
        <v>20.874572818086225</v>
      </c>
    </row>
    <row r="10" spans="1:13" x14ac:dyDescent="0.2">
      <c r="A10" s="31" t="s">
        <v>235</v>
      </c>
      <c r="B10" s="78">
        <v>8065</v>
      </c>
      <c r="C10" s="78">
        <v>2580</v>
      </c>
      <c r="D10" s="78">
        <v>0</v>
      </c>
      <c r="E10" s="78">
        <v>4158</v>
      </c>
      <c r="F10" s="78">
        <v>14803</v>
      </c>
      <c r="G10" s="78">
        <v>844989</v>
      </c>
      <c r="H10" s="140">
        <v>550423</v>
      </c>
      <c r="I10" s="167">
        <f>'Operating Revenue I - 2014'!G10/'Operating Revenue I - 2014'!B10</f>
        <v>18.313914205857333</v>
      </c>
      <c r="J10" s="166">
        <f>'Operating Revenue I - 2014'!K10/'Operating Revenue I - 2014'!B10</f>
        <v>1.7604812249362012</v>
      </c>
      <c r="K10" s="167">
        <f>'Operating Revenue I - 2014'!L10/'Operating Revenue I - 2014'!B10</f>
        <v>0.10268562401263823</v>
      </c>
      <c r="L10" s="168">
        <f>F10/'Operating Revenue I - 2014'!B10</f>
        <v>0.3597764005346944</v>
      </c>
      <c r="M10" s="170">
        <f>G10/'Operating Revenue I - 2014'!B10</f>
        <v>20.536857455340868</v>
      </c>
    </row>
    <row r="11" spans="1:13" x14ac:dyDescent="0.2">
      <c r="A11" s="31" t="s">
        <v>236</v>
      </c>
      <c r="B11" s="78">
        <v>16129</v>
      </c>
      <c r="C11" s="78">
        <v>9851</v>
      </c>
      <c r="D11" s="78">
        <v>654</v>
      </c>
      <c r="E11" s="78">
        <v>7465</v>
      </c>
      <c r="F11" s="78">
        <v>34099</v>
      </c>
      <c r="G11" s="78">
        <v>1866725</v>
      </c>
      <c r="H11" s="140">
        <v>2141442</v>
      </c>
      <c r="I11" s="167">
        <f>'Operating Revenue I - 2014'!G11/'Operating Revenue I - 2014'!B11</f>
        <v>48.59577877230786</v>
      </c>
      <c r="J11" s="166">
        <f>'Operating Revenue I - 2014'!K11/'Operating Revenue I - 2014'!B11</f>
        <v>2.0320459693905741</v>
      </c>
      <c r="K11" s="167">
        <f>'Operating Revenue I - 2014'!L11/'Operating Revenue I - 2014'!B11</f>
        <v>0</v>
      </c>
      <c r="L11" s="168">
        <f>F11/'Operating Revenue I - 2014'!B11</f>
        <v>0.9420133709044699</v>
      </c>
      <c r="M11" s="170">
        <f>G11/'Operating Revenue I - 2014'!B11</f>
        <v>51.569838112602909</v>
      </c>
    </row>
    <row r="12" spans="1:13" x14ac:dyDescent="0.2">
      <c r="A12" s="31" t="s">
        <v>33</v>
      </c>
      <c r="B12" s="78">
        <v>21727</v>
      </c>
      <c r="C12" s="78">
        <v>27705</v>
      </c>
      <c r="D12" s="78">
        <v>851</v>
      </c>
      <c r="E12" s="78">
        <v>4680</v>
      </c>
      <c r="F12" s="78">
        <v>54963</v>
      </c>
      <c r="G12" s="78">
        <v>1551416</v>
      </c>
      <c r="H12" s="140">
        <v>2750000</v>
      </c>
      <c r="I12" s="167">
        <f>'Operating Revenue I - 2014'!G12/'Operating Revenue I - 2014'!B12</f>
        <v>104.30565358300323</v>
      </c>
      <c r="J12" s="166">
        <f>'Operating Revenue I - 2014'!K12/'Operating Revenue I - 2014'!B12</f>
        <v>3.4691393590205259</v>
      </c>
      <c r="K12" s="167">
        <f>'Operating Revenue I - 2014'!L12/'Operating Revenue I - 2014'!B12</f>
        <v>0</v>
      </c>
      <c r="L12" s="168">
        <f>F12/'Operating Revenue I - 2014'!B12</f>
        <v>3.958444364422038</v>
      </c>
      <c r="M12" s="170">
        <f>G12/'Operating Revenue I - 2014'!B12</f>
        <v>111.7332373064458</v>
      </c>
    </row>
    <row r="13" spans="1:13" x14ac:dyDescent="0.2">
      <c r="A13" s="31" t="s">
        <v>237</v>
      </c>
      <c r="B13" s="78">
        <v>73887</v>
      </c>
      <c r="C13" s="78">
        <v>12879</v>
      </c>
      <c r="D13" s="78">
        <v>609</v>
      </c>
      <c r="E13" s="78">
        <v>20999</v>
      </c>
      <c r="F13" s="78">
        <v>108374</v>
      </c>
      <c r="G13" s="78">
        <v>7004118</v>
      </c>
      <c r="H13" s="140">
        <v>8829463</v>
      </c>
      <c r="I13" s="167">
        <f>'Operating Revenue I - 2014'!G13/'Operating Revenue I - 2014'!B13</f>
        <v>53.649067677349194</v>
      </c>
      <c r="J13" s="166">
        <f>'Operating Revenue I - 2014'!K13/'Operating Revenue I - 2014'!B13</f>
        <v>1.4886538092496642</v>
      </c>
      <c r="K13" s="167">
        <f>'Operating Revenue I - 2014'!L13/'Operating Revenue I - 2014'!B13</f>
        <v>0</v>
      </c>
      <c r="L13" s="168">
        <f>F13/'Operating Revenue I - 2014'!B13</f>
        <v>0.86654832725644471</v>
      </c>
      <c r="M13" s="170">
        <f>G13/'Operating Revenue I - 2014'!B13</f>
        <v>56.004269813855309</v>
      </c>
    </row>
    <row r="14" spans="1:13" x14ac:dyDescent="0.2">
      <c r="A14" s="31" t="s">
        <v>34</v>
      </c>
      <c r="B14" s="78">
        <v>176701</v>
      </c>
      <c r="C14" s="78">
        <v>57310</v>
      </c>
      <c r="D14" s="78">
        <v>177417</v>
      </c>
      <c r="E14" s="78">
        <v>27707</v>
      </c>
      <c r="F14" s="78">
        <v>439135</v>
      </c>
      <c r="G14" s="78">
        <v>10206257</v>
      </c>
      <c r="H14" s="140">
        <v>5909396</v>
      </c>
      <c r="I14" s="167">
        <f>'Operating Revenue I - 2014'!G14/'Operating Revenue I - 2014'!B14</f>
        <v>48.658967363745155</v>
      </c>
      <c r="J14" s="166">
        <f>'Operating Revenue I - 2014'!K14/'Operating Revenue I - 2014'!B14</f>
        <v>0.74381858380154564</v>
      </c>
      <c r="K14" s="167">
        <f>'Operating Revenue I - 2014'!L14/'Operating Revenue I - 2014'!B14</f>
        <v>0.12522565465203545</v>
      </c>
      <c r="L14" s="168">
        <f>F14/'Operating Revenue I - 2014'!B14</f>
        <v>2.2268057443053895</v>
      </c>
      <c r="M14" s="170">
        <f>G14/'Operating Revenue I - 2014'!B14</f>
        <v>51.754817346504126</v>
      </c>
    </row>
    <row r="15" spans="1:13" x14ac:dyDescent="0.2">
      <c r="A15" s="31" t="s">
        <v>35</v>
      </c>
      <c r="B15" s="78">
        <v>4533</v>
      </c>
      <c r="C15" s="78">
        <v>0</v>
      </c>
      <c r="D15" s="78">
        <v>0</v>
      </c>
      <c r="E15" s="78">
        <v>2812</v>
      </c>
      <c r="F15" s="78">
        <v>7345</v>
      </c>
      <c r="G15" s="78">
        <v>423660</v>
      </c>
      <c r="H15" s="140">
        <v>0</v>
      </c>
      <c r="I15" s="167">
        <f>'Operating Revenue I - 2014'!G15/'Operating Revenue I - 2014'!B15</f>
        <v>38.726096624216694</v>
      </c>
      <c r="J15" s="166">
        <f>'Operating Revenue I - 2014'!K15/'Operating Revenue I - 2014'!B15</f>
        <v>3.3514251061249243</v>
      </c>
      <c r="K15" s="167">
        <f>'Operating Revenue I - 2014'!L15/'Operating Revenue I - 2014'!B15</f>
        <v>0</v>
      </c>
      <c r="L15" s="168">
        <f>F15/'Operating Revenue I - 2014'!B15</f>
        <v>0.74236911259349103</v>
      </c>
      <c r="M15" s="170">
        <f>G15/'Operating Revenue I - 2014'!B15</f>
        <v>42.819890842935109</v>
      </c>
    </row>
    <row r="16" spans="1:13" x14ac:dyDescent="0.2">
      <c r="A16" s="31" t="s">
        <v>36</v>
      </c>
      <c r="B16" s="78">
        <v>3624</v>
      </c>
      <c r="C16" s="78">
        <v>0</v>
      </c>
      <c r="D16" s="78">
        <v>4259</v>
      </c>
      <c r="E16" s="78">
        <v>9121</v>
      </c>
      <c r="F16" s="78">
        <v>17004</v>
      </c>
      <c r="G16" s="78">
        <v>1018550</v>
      </c>
      <c r="H16" s="140">
        <v>3818398</v>
      </c>
      <c r="I16" s="167">
        <f>'Operating Revenue I - 2014'!G16/'Operating Revenue I - 2014'!B16</f>
        <v>145.87932325198383</v>
      </c>
      <c r="J16" s="166">
        <f>'Operating Revenue I - 2014'!K16/'Operating Revenue I - 2014'!B16</f>
        <v>3.4503668213804461</v>
      </c>
      <c r="K16" s="167">
        <f>'Operating Revenue I - 2014'!L16/'Operating Revenue I - 2014'!B16</f>
        <v>0.62479413085791291</v>
      </c>
      <c r="L16" s="168">
        <f>F16/'Operating Revenue I - 2014'!B16</f>
        <v>2.5458901033088788</v>
      </c>
      <c r="M16" s="170">
        <f>G16/'Operating Revenue I - 2014'!B16</f>
        <v>152.50037430753108</v>
      </c>
    </row>
    <row r="17" spans="1:13" x14ac:dyDescent="0.2">
      <c r="A17" s="31" t="s">
        <v>238</v>
      </c>
      <c r="B17" s="78">
        <v>64</v>
      </c>
      <c r="C17" s="78">
        <v>1281</v>
      </c>
      <c r="D17" s="78">
        <v>4383</v>
      </c>
      <c r="E17" s="78">
        <v>7624</v>
      </c>
      <c r="F17" s="78">
        <v>13352</v>
      </c>
      <c r="G17" s="78">
        <v>331306</v>
      </c>
      <c r="H17" s="140">
        <v>184006</v>
      </c>
      <c r="I17" s="167">
        <f>'Operating Revenue I - 2014'!G17/'Operating Revenue I - 2014'!B17</f>
        <v>27.114372968180476</v>
      </c>
      <c r="J17" s="166">
        <f>'Operating Revenue I - 2014'!K17/'Operating Revenue I - 2014'!B17</f>
        <v>4.2080583193774013</v>
      </c>
      <c r="K17" s="167">
        <f>'Operating Revenue I - 2014'!L17/'Operating Revenue I - 2014'!B17</f>
        <v>0</v>
      </c>
      <c r="L17" s="168">
        <f>F17/'Operating Revenue I - 2014'!B17</f>
        <v>1.3153383903063738</v>
      </c>
      <c r="M17" s="170">
        <f>G17/'Operating Revenue I - 2014'!B17</f>
        <v>32.637769677864249</v>
      </c>
    </row>
    <row r="18" spans="1:13" x14ac:dyDescent="0.2">
      <c r="A18" s="31" t="s">
        <v>239</v>
      </c>
      <c r="B18" s="78">
        <v>1985</v>
      </c>
      <c r="C18" s="78">
        <v>8200</v>
      </c>
      <c r="D18" s="78">
        <v>5500</v>
      </c>
      <c r="E18" s="78">
        <v>0</v>
      </c>
      <c r="F18" s="78">
        <v>15685</v>
      </c>
      <c r="G18" s="78">
        <v>809560</v>
      </c>
      <c r="H18" s="140">
        <v>40000</v>
      </c>
      <c r="I18" s="167">
        <f>'Operating Revenue I - 2014'!G18/'Operating Revenue I - 2014'!B18</f>
        <v>46.00292468925177</v>
      </c>
      <c r="J18" s="166">
        <f>'Operating Revenue I - 2014'!K18/'Operating Revenue I - 2014'!B18</f>
        <v>2.3686936388008775</v>
      </c>
      <c r="K18" s="167">
        <f>'Operating Revenue I - 2014'!L18/'Operating Revenue I - 2014'!B18</f>
        <v>0</v>
      </c>
      <c r="L18" s="168">
        <f>F18/'Operating Revenue I - 2014'!B18</f>
        <v>0.9557031440409457</v>
      </c>
      <c r="M18" s="170">
        <f>G18/'Operating Revenue I - 2014'!B18</f>
        <v>49.327321472093587</v>
      </c>
    </row>
    <row r="19" spans="1:13" x14ac:dyDescent="0.2">
      <c r="A19" s="31" t="s">
        <v>240</v>
      </c>
      <c r="B19" s="78">
        <v>10773</v>
      </c>
      <c r="C19" s="78">
        <v>37293</v>
      </c>
      <c r="D19" s="78">
        <v>4898</v>
      </c>
      <c r="E19" s="78">
        <v>757</v>
      </c>
      <c r="F19" s="78">
        <v>53721</v>
      </c>
      <c r="G19" s="78">
        <v>1290257</v>
      </c>
      <c r="H19" s="140">
        <v>4884226</v>
      </c>
      <c r="I19" s="167">
        <f>'Operating Revenue I - 2014'!G19/'Operating Revenue I - 2014'!B19</f>
        <v>56.08467702531027</v>
      </c>
      <c r="J19" s="166">
        <f>'Operating Revenue I - 2014'!K19/'Operating Revenue I - 2014'!B19</f>
        <v>4.0739274894947721</v>
      </c>
      <c r="K19" s="167">
        <f>'Operating Revenue I - 2014'!L19/'Operating Revenue I - 2014'!B19</f>
        <v>0.2604319358936773</v>
      </c>
      <c r="L19" s="168">
        <f>F19/'Operating Revenue I - 2014'!B19</f>
        <v>2.6248900615655235</v>
      </c>
      <c r="M19" s="170">
        <f>G19/'Operating Revenue I - 2014'!B19</f>
        <v>63.043926512264242</v>
      </c>
    </row>
    <row r="20" spans="1:13" x14ac:dyDescent="0.2">
      <c r="A20" s="31" t="s">
        <v>63</v>
      </c>
      <c r="B20" s="78">
        <v>32012</v>
      </c>
      <c r="C20" s="78">
        <v>204280</v>
      </c>
      <c r="D20" s="78">
        <v>1608</v>
      </c>
      <c r="E20" s="78">
        <v>1776</v>
      </c>
      <c r="F20" s="78">
        <v>239676</v>
      </c>
      <c r="G20" s="78">
        <v>2727412</v>
      </c>
      <c r="H20" s="140">
        <v>18527634</v>
      </c>
      <c r="I20" s="167">
        <f>'Operating Revenue I - 2014'!G20/'Operating Revenue I - 2014'!B20</f>
        <v>90.850379485667972</v>
      </c>
      <c r="J20" s="166">
        <f>'Operating Revenue I - 2014'!K20/'Operating Revenue I - 2014'!B20</f>
        <v>0.80594650357379705</v>
      </c>
      <c r="K20" s="167">
        <f>'Operating Revenue I - 2014'!L20/'Operating Revenue I - 2014'!B20</f>
        <v>0</v>
      </c>
      <c r="L20" s="168">
        <f>F20/'Operating Revenue I - 2014'!B20</f>
        <v>8.8304472772824401</v>
      </c>
      <c r="M20" s="170">
        <f>G20/'Operating Revenue I - 2014'!B20</f>
        <v>100.48677326652421</v>
      </c>
    </row>
    <row r="21" spans="1:13" x14ac:dyDescent="0.2">
      <c r="A21" s="31" t="s">
        <v>241</v>
      </c>
      <c r="B21" s="78">
        <v>276255</v>
      </c>
      <c r="C21" s="78">
        <v>78513</v>
      </c>
      <c r="D21" s="78">
        <v>3042</v>
      </c>
      <c r="E21" s="78">
        <v>10406</v>
      </c>
      <c r="F21" s="78">
        <v>368216</v>
      </c>
      <c r="G21" s="78">
        <v>41212977</v>
      </c>
      <c r="H21" s="140">
        <v>60702950</v>
      </c>
      <c r="I21" s="167">
        <f>'Operating Revenue I - 2014'!G21/'Operating Revenue I - 2014'!B21</f>
        <v>91.52251581689616</v>
      </c>
      <c r="J21" s="166">
        <f>'Operating Revenue I - 2014'!K21/'Operating Revenue I - 2014'!B21</f>
        <v>4.904246685289726E-2</v>
      </c>
      <c r="K21" s="167">
        <f>'Operating Revenue I - 2014'!L21/'Operating Revenue I - 2014'!B21</f>
        <v>0</v>
      </c>
      <c r="L21" s="168">
        <f>F21/'Operating Revenue I - 2014'!B21</f>
        <v>0.82551867312943628</v>
      </c>
      <c r="M21" s="170">
        <f>G21/'Operating Revenue I - 2014'!B21</f>
        <v>92.397076956878507</v>
      </c>
    </row>
    <row r="22" spans="1:13" x14ac:dyDescent="0.2">
      <c r="A22" s="31" t="s">
        <v>242</v>
      </c>
      <c r="B22" s="78">
        <v>1503</v>
      </c>
      <c r="C22" s="78">
        <v>0</v>
      </c>
      <c r="D22" s="78">
        <v>433</v>
      </c>
      <c r="E22" s="78">
        <v>5250</v>
      </c>
      <c r="F22" s="78">
        <v>7186</v>
      </c>
      <c r="G22" s="78">
        <v>361981</v>
      </c>
      <c r="H22" s="140">
        <v>363151</v>
      </c>
      <c r="I22" s="167">
        <f>'Operating Revenue I - 2014'!G22/'Operating Revenue I - 2014'!B22</f>
        <v>43.710832108988917</v>
      </c>
      <c r="J22" s="166">
        <f>'Operating Revenue I - 2014'!K22/'Operating Revenue I - 2014'!B22</f>
        <v>3.6773073327100305</v>
      </c>
      <c r="K22" s="167">
        <f>'Operating Revenue I - 2014'!L22/'Operating Revenue I - 2014'!B22</f>
        <v>0</v>
      </c>
      <c r="L22" s="168">
        <f>F22/'Operating Revenue I - 2014'!B22</f>
        <v>0.95979698143448644</v>
      </c>
      <c r="M22" s="170">
        <f>G22/'Operating Revenue I - 2014'!B22</f>
        <v>48.347936423133433</v>
      </c>
    </row>
    <row r="23" spans="1:13" x14ac:dyDescent="0.2">
      <c r="A23" s="31" t="s">
        <v>243</v>
      </c>
      <c r="B23" s="78">
        <v>26844</v>
      </c>
      <c r="C23" s="78">
        <v>2930</v>
      </c>
      <c r="D23" s="78">
        <v>3400</v>
      </c>
      <c r="E23" s="78">
        <v>2810</v>
      </c>
      <c r="F23" s="78">
        <v>35984</v>
      </c>
      <c r="G23" s="78">
        <v>1291414</v>
      </c>
      <c r="H23" s="140">
        <v>2675922</v>
      </c>
      <c r="I23" s="167">
        <f>'Operating Revenue I - 2014'!G23/'Operating Revenue I - 2014'!B23</f>
        <v>35.421632047477743</v>
      </c>
      <c r="J23" s="166">
        <f>'Operating Revenue I - 2014'!K23/'Operating Revenue I - 2014'!B23</f>
        <v>1.8314836795252225</v>
      </c>
      <c r="K23" s="167">
        <f>'Operating Revenue I - 2014'!L23/'Operating Revenue I - 2014'!B23</f>
        <v>0</v>
      </c>
      <c r="L23" s="168">
        <f>F23/'Operating Revenue I - 2014'!B23</f>
        <v>1.0677744807121661</v>
      </c>
      <c r="M23" s="170">
        <f>G23/'Operating Revenue I - 2014'!B23</f>
        <v>38.320890207715131</v>
      </c>
    </row>
    <row r="24" spans="1:13" x14ac:dyDescent="0.2">
      <c r="A24" s="31" t="s">
        <v>318</v>
      </c>
      <c r="B24" s="78">
        <v>10258</v>
      </c>
      <c r="C24" s="78">
        <v>2600</v>
      </c>
      <c r="D24" s="78">
        <v>27951</v>
      </c>
      <c r="E24" s="78">
        <v>3565</v>
      </c>
      <c r="F24" s="78">
        <v>44374</v>
      </c>
      <c r="G24" s="78">
        <v>643548</v>
      </c>
      <c r="H24" s="140">
        <v>710305</v>
      </c>
      <c r="I24" s="167">
        <f>'Operating Revenue I - 2014'!G24/'Operating Revenue I - 2014'!B24</f>
        <v>26.337507949708918</v>
      </c>
      <c r="J24" s="166">
        <f>'Operating Revenue I - 2014'!K24/'Operating Revenue I - 2014'!B24</f>
        <v>2.9748544591751873</v>
      </c>
      <c r="K24" s="167">
        <f>'Operating Revenue I - 2014'!L24/'Operating Revenue I - 2014'!B24</f>
        <v>0</v>
      </c>
      <c r="L24" s="168">
        <f>F24/'Operating Revenue I - 2014'!B24</f>
        <v>2.170833129494643</v>
      </c>
      <c r="M24" s="170">
        <f>G24/'Operating Revenue I - 2014'!B24</f>
        <v>31.483195538378748</v>
      </c>
    </row>
    <row r="25" spans="1:13" x14ac:dyDescent="0.2">
      <c r="A25" s="31" t="s">
        <v>244</v>
      </c>
      <c r="B25" s="78">
        <v>1422</v>
      </c>
      <c r="C25" s="78">
        <v>1009</v>
      </c>
      <c r="D25" s="78">
        <v>775</v>
      </c>
      <c r="E25" s="78">
        <v>11430</v>
      </c>
      <c r="F25" s="78">
        <v>14636</v>
      </c>
      <c r="G25" s="78">
        <v>586371</v>
      </c>
      <c r="H25" s="140">
        <v>91659</v>
      </c>
      <c r="I25" s="167">
        <f>'Operating Revenue I - 2014'!G25/'Operating Revenue I - 2014'!B25</f>
        <v>21.001384917798429</v>
      </c>
      <c r="J25" s="166">
        <f>'Operating Revenue I - 2014'!K25/'Operating Revenue I - 2014'!B25</f>
        <v>2.6451036454610435</v>
      </c>
      <c r="K25" s="167">
        <f>'Operating Revenue I - 2014'!L25/'Operating Revenue I - 2014'!B25</f>
        <v>1.895639742673338</v>
      </c>
      <c r="L25" s="168">
        <f>F25/'Operating Revenue I - 2014'!B25</f>
        <v>0.65385989992852034</v>
      </c>
      <c r="M25" s="170">
        <f>G25/'Operating Revenue I - 2014'!B25</f>
        <v>26.19598820586133</v>
      </c>
    </row>
    <row r="26" spans="1:13" x14ac:dyDescent="0.2">
      <c r="A26" s="31" t="s">
        <v>37</v>
      </c>
      <c r="B26" s="78">
        <v>54952</v>
      </c>
      <c r="C26" s="78">
        <v>41088</v>
      </c>
      <c r="D26" s="78">
        <v>4490</v>
      </c>
      <c r="E26" s="78">
        <v>10863</v>
      </c>
      <c r="F26" s="78">
        <v>111393</v>
      </c>
      <c r="G26" s="78">
        <v>2983230</v>
      </c>
      <c r="H26" s="140">
        <v>6415834</v>
      </c>
      <c r="I26" s="167">
        <f>'Operating Revenue I - 2014'!G26/'Operating Revenue I - 2014'!B26</f>
        <v>36.952119383599637</v>
      </c>
      <c r="J26" s="166">
        <f>'Operating Revenue I - 2014'!K26/'Operating Revenue I - 2014'!B26</f>
        <v>1.9021687659816271</v>
      </c>
      <c r="K26" s="167">
        <f>'Operating Revenue I - 2014'!L26/'Operating Revenue I - 2014'!B26</f>
        <v>0</v>
      </c>
      <c r="L26" s="168">
        <f>F26/'Operating Revenue I - 2014'!B26</f>
        <v>1.507082651225089</v>
      </c>
      <c r="M26" s="170">
        <f>G26/'Operating Revenue I - 2014'!B26</f>
        <v>40.361370800806355</v>
      </c>
    </row>
    <row r="27" spans="1:13" x14ac:dyDescent="0.2">
      <c r="A27" s="31" t="s">
        <v>245</v>
      </c>
      <c r="B27" s="78">
        <v>14604</v>
      </c>
      <c r="C27" s="78">
        <v>1940</v>
      </c>
      <c r="D27" s="78">
        <v>3116</v>
      </c>
      <c r="E27" s="78">
        <v>0</v>
      </c>
      <c r="F27" s="78">
        <v>19660</v>
      </c>
      <c r="G27" s="78">
        <v>2078375</v>
      </c>
      <c r="H27" s="140">
        <v>1090987</v>
      </c>
      <c r="I27" s="167">
        <f>'Operating Revenue I - 2014'!G27/'Operating Revenue I - 2014'!B27</f>
        <v>59.411288144747502</v>
      </c>
      <c r="J27" s="166">
        <f>'Operating Revenue I - 2014'!K27/'Operating Revenue I - 2014'!B27</f>
        <v>2.3618987607645452</v>
      </c>
      <c r="K27" s="167">
        <f>'Operating Revenue I - 2014'!L27/'Operating Revenue I - 2014'!B27</f>
        <v>0</v>
      </c>
      <c r="L27" s="168">
        <f>F27/'Operating Revenue I - 2014'!B27</f>
        <v>0.58991208329582623</v>
      </c>
      <c r="M27" s="170">
        <f>G27/'Operating Revenue I - 2014'!B27</f>
        <v>62.36309898880787</v>
      </c>
    </row>
    <row r="28" spans="1:13" x14ac:dyDescent="0.2">
      <c r="A28" s="31" t="s">
        <v>38</v>
      </c>
      <c r="B28" s="78">
        <v>25708</v>
      </c>
      <c r="C28" s="78">
        <v>13308</v>
      </c>
      <c r="D28" s="78">
        <v>500</v>
      </c>
      <c r="E28" s="78">
        <v>0</v>
      </c>
      <c r="F28" s="78">
        <v>39516</v>
      </c>
      <c r="G28" s="78">
        <v>609003</v>
      </c>
      <c r="H28" s="140">
        <v>1227394</v>
      </c>
      <c r="I28" s="167">
        <f>'Operating Revenue I - 2014'!G28/'Operating Revenue I - 2014'!B28</f>
        <v>32.225146930098788</v>
      </c>
      <c r="J28" s="166">
        <f>'Operating Revenue I - 2014'!K28/'Operating Revenue I - 2014'!B28</f>
        <v>2.887020132549706</v>
      </c>
      <c r="K28" s="167">
        <f>'Operating Revenue I - 2014'!L28/'Operating Revenue I - 2014'!B28</f>
        <v>0.49412279604851822</v>
      </c>
      <c r="L28" s="168">
        <f>F28/'Operating Revenue I - 2014'!B28</f>
        <v>2.4706765036888831</v>
      </c>
      <c r="M28" s="170">
        <f>G28/'Operating Revenue I - 2014'!B28</f>
        <v>38.076966362385896</v>
      </c>
    </row>
    <row r="29" spans="1:13" x14ac:dyDescent="0.2">
      <c r="A29" s="31" t="s">
        <v>246</v>
      </c>
      <c r="B29" s="78">
        <v>14888</v>
      </c>
      <c r="C29" s="78">
        <v>0</v>
      </c>
      <c r="D29" s="78">
        <v>9812</v>
      </c>
      <c r="E29" s="78">
        <v>6302</v>
      </c>
      <c r="F29" s="78">
        <v>31002</v>
      </c>
      <c r="G29" s="78">
        <v>1337374</v>
      </c>
      <c r="H29" s="140">
        <v>161023</v>
      </c>
      <c r="I29" s="167">
        <f>'Operating Revenue I - 2014'!G29/'Operating Revenue I - 2014'!B29</f>
        <v>41.071607840645548</v>
      </c>
      <c r="J29" s="166">
        <f>'Operating Revenue I - 2014'!K29/'Operating Revenue I - 2014'!B29</f>
        <v>0.34749181942370622</v>
      </c>
      <c r="K29" s="167">
        <f>'Operating Revenue I - 2014'!L29/'Operating Revenue I - 2014'!B29</f>
        <v>8.3330685897639548E-2</v>
      </c>
      <c r="L29" s="168">
        <f>F29/'Operating Revenue I - 2014'!B29</f>
        <v>0.98490961654541409</v>
      </c>
      <c r="M29" s="170">
        <f>G29/'Operating Revenue I - 2014'!B29</f>
        <v>42.487339962512308</v>
      </c>
    </row>
    <row r="30" spans="1:13" x14ac:dyDescent="0.2">
      <c r="A30" s="31" t="s">
        <v>39</v>
      </c>
      <c r="B30" s="78">
        <v>353504</v>
      </c>
      <c r="C30" s="78">
        <v>158332</v>
      </c>
      <c r="D30" s="78">
        <v>0</v>
      </c>
      <c r="E30" s="78">
        <v>2498</v>
      </c>
      <c r="F30" s="78">
        <v>514334</v>
      </c>
      <c r="G30" s="78">
        <v>21697009</v>
      </c>
      <c r="H30" s="140">
        <v>26686950</v>
      </c>
      <c r="I30" s="167">
        <f>'Operating Revenue I - 2014'!G30/'Operating Revenue I - 2014'!B30</f>
        <v>47.241026264814693</v>
      </c>
      <c r="J30" s="166">
        <f>'Operating Revenue I - 2014'!K30/'Operating Revenue I - 2014'!B30</f>
        <v>1.3596700603145169</v>
      </c>
      <c r="K30" s="167">
        <f>'Operating Revenue I - 2014'!L30/'Operating Revenue I - 2014'!B30</f>
        <v>1.5087809490585611E-2</v>
      </c>
      <c r="L30" s="168">
        <f>F30/'Operating Revenue I - 2014'!B30</f>
        <v>1.1804340441939245</v>
      </c>
      <c r="M30" s="170">
        <f>G30/'Operating Revenue I - 2014'!B30</f>
        <v>49.796218178813724</v>
      </c>
    </row>
    <row r="31" spans="1:13" x14ac:dyDescent="0.2">
      <c r="A31" s="31" t="s">
        <v>247</v>
      </c>
      <c r="B31" s="78">
        <v>4425</v>
      </c>
      <c r="C31" s="78">
        <v>791</v>
      </c>
      <c r="D31" s="78">
        <v>677</v>
      </c>
      <c r="E31" s="78">
        <v>0</v>
      </c>
      <c r="F31" s="78">
        <v>5893</v>
      </c>
      <c r="G31" s="78">
        <v>243185</v>
      </c>
      <c r="H31" s="140">
        <v>285248</v>
      </c>
      <c r="I31" s="167">
        <f>'Operating Revenue I - 2014'!G31/'Operating Revenue I - 2014'!B31</f>
        <v>22.217707106399686</v>
      </c>
      <c r="J31" s="166">
        <f>'Operating Revenue I - 2014'!K31/'Operating Revenue I - 2014'!B31</f>
        <v>1.0736160188457009</v>
      </c>
      <c r="K31" s="167">
        <f>'Operating Revenue I - 2014'!L31/'Operating Revenue I - 2014'!B31</f>
        <v>0</v>
      </c>
      <c r="L31" s="168">
        <f>F31/'Operating Revenue I - 2014'!B31</f>
        <v>0.57842559874361998</v>
      </c>
      <c r="M31" s="170">
        <f>G31/'Operating Revenue I - 2014'!B31</f>
        <v>23.869748723989005</v>
      </c>
    </row>
    <row r="32" spans="1:13" x14ac:dyDescent="0.2">
      <c r="A32" s="31" t="s">
        <v>64</v>
      </c>
      <c r="B32" s="78">
        <v>368</v>
      </c>
      <c r="C32" s="78">
        <v>0</v>
      </c>
      <c r="D32" s="78">
        <v>0</v>
      </c>
      <c r="E32" s="78">
        <v>0</v>
      </c>
      <c r="F32" s="78">
        <v>368</v>
      </c>
      <c r="G32" s="78">
        <v>30837</v>
      </c>
      <c r="H32" s="140">
        <v>0</v>
      </c>
      <c r="I32" s="167">
        <f>'Operating Revenue I - 2014'!G32/'Operating Revenue I - 2014'!B32</f>
        <v>20.798668885191347</v>
      </c>
      <c r="J32" s="166">
        <f>'Operating Revenue I - 2014'!K32/'Operating Revenue I - 2014'!B32</f>
        <v>4.5499168053244592</v>
      </c>
      <c r="K32" s="167">
        <f>'Operating Revenue I - 2014'!L32/'Operating Revenue I - 2014'!B32</f>
        <v>0</v>
      </c>
      <c r="L32" s="168">
        <f>F32/'Operating Revenue I - 2014'!B32</f>
        <v>0.30615640599001664</v>
      </c>
      <c r="M32" s="170">
        <f>G32/'Operating Revenue I - 2014'!B32</f>
        <v>25.654742096505824</v>
      </c>
    </row>
    <row r="33" spans="1:13" x14ac:dyDescent="0.2">
      <c r="A33" s="31" t="s">
        <v>40</v>
      </c>
      <c r="B33" s="78">
        <v>183069</v>
      </c>
      <c r="C33" s="78">
        <v>44991</v>
      </c>
      <c r="D33" s="78">
        <v>42011</v>
      </c>
      <c r="E33" s="78">
        <v>30323</v>
      </c>
      <c r="F33" s="78">
        <v>300394</v>
      </c>
      <c r="G33" s="78">
        <v>12734670</v>
      </c>
      <c r="H33" s="140">
        <v>35625060</v>
      </c>
      <c r="I33" s="167">
        <f>'Operating Revenue I - 2014'!G33/'Operating Revenue I - 2014'!B33</f>
        <v>51.500233402929844</v>
      </c>
      <c r="J33" s="166">
        <f>'Operating Revenue I - 2014'!K33/'Operating Revenue I - 2014'!B33</f>
        <v>1.2669747585340598</v>
      </c>
      <c r="K33" s="167">
        <f>'Operating Revenue I - 2014'!L33/'Operating Revenue I - 2014'!B33</f>
        <v>0</v>
      </c>
      <c r="L33" s="168">
        <f>F33/'Operating Revenue I - 2014'!B33</f>
        <v>1.2747789037700938</v>
      </c>
      <c r="M33" s="170">
        <f>G33/'Operating Revenue I - 2014'!B33</f>
        <v>54.041987065233997</v>
      </c>
    </row>
    <row r="34" spans="1:13" x14ac:dyDescent="0.2">
      <c r="A34" s="31" t="s">
        <v>41</v>
      </c>
      <c r="B34" s="78">
        <v>36708</v>
      </c>
      <c r="C34" s="78">
        <v>2773</v>
      </c>
      <c r="D34" s="78">
        <v>2238</v>
      </c>
      <c r="E34" s="78">
        <v>23637</v>
      </c>
      <c r="F34" s="78">
        <v>65356</v>
      </c>
      <c r="G34" s="78">
        <v>5895141</v>
      </c>
      <c r="H34" s="140">
        <v>5380299</v>
      </c>
      <c r="I34" s="167">
        <f>'Operating Revenue I - 2014'!G34/'Operating Revenue I - 2014'!B34</f>
        <v>57.969210365231582</v>
      </c>
      <c r="J34" s="166">
        <f>'Operating Revenue I - 2014'!K34/'Operating Revenue I - 2014'!B34</f>
        <v>1.506253825749847</v>
      </c>
      <c r="K34" s="167">
        <f>'Operating Revenue I - 2014'!L34/'Operating Revenue I - 2014'!B34</f>
        <v>0</v>
      </c>
      <c r="L34" s="168">
        <f>F34/'Operating Revenue I - 2014'!B34</f>
        <v>0.66676188532952463</v>
      </c>
      <c r="M34" s="170">
        <f>G34/'Operating Revenue I - 2014'!B34</f>
        <v>60.142226076310955</v>
      </c>
    </row>
    <row r="35" spans="1:13" x14ac:dyDescent="0.2">
      <c r="A35" s="31" t="s">
        <v>42</v>
      </c>
      <c r="B35" s="78">
        <v>10535</v>
      </c>
      <c r="C35" s="78">
        <v>363</v>
      </c>
      <c r="D35" s="78">
        <v>268</v>
      </c>
      <c r="E35" s="78">
        <v>0</v>
      </c>
      <c r="F35" s="78">
        <v>11166</v>
      </c>
      <c r="G35" s="78">
        <v>606278</v>
      </c>
      <c r="H35" s="140">
        <v>949277</v>
      </c>
      <c r="I35" s="167">
        <f>'Operating Revenue I - 2014'!G35/'Operating Revenue I - 2014'!B35</f>
        <v>36.995552260934026</v>
      </c>
      <c r="J35" s="166">
        <f>'Operating Revenue I - 2014'!K35/'Operating Revenue I - 2014'!B35</f>
        <v>3.1090369971022307</v>
      </c>
      <c r="K35" s="167">
        <f>'Operating Revenue I - 2014'!L35/'Operating Revenue I - 2014'!B35</f>
        <v>0</v>
      </c>
      <c r="L35" s="168">
        <f>F35/'Operating Revenue I - 2014'!B35</f>
        <v>0.75247658197991774</v>
      </c>
      <c r="M35" s="170">
        <f>G35/'Operating Revenue I - 2014'!B35</f>
        <v>40.857065840016176</v>
      </c>
    </row>
    <row r="36" spans="1:13" x14ac:dyDescent="0.2">
      <c r="A36" s="31" t="s">
        <v>43</v>
      </c>
      <c r="B36" s="78">
        <v>44133</v>
      </c>
      <c r="C36" s="78">
        <v>52946</v>
      </c>
      <c r="D36" s="78">
        <v>473</v>
      </c>
      <c r="E36" s="78">
        <v>0</v>
      </c>
      <c r="F36" s="78">
        <v>97552</v>
      </c>
      <c r="G36" s="78">
        <v>2100274</v>
      </c>
      <c r="H36" s="140">
        <v>4523873</v>
      </c>
      <c r="I36" s="167">
        <f>'Operating Revenue I - 2014'!G36/'Operating Revenue I - 2014'!B36</f>
        <v>40.863011109477711</v>
      </c>
      <c r="J36" s="166">
        <f>'Operating Revenue I - 2014'!K36/'Operating Revenue I - 2014'!B36</f>
        <v>1.195959426255329</v>
      </c>
      <c r="K36" s="167">
        <f>'Operating Revenue I - 2014'!L36/'Operating Revenue I - 2014'!B36</f>
        <v>0</v>
      </c>
      <c r="L36" s="168">
        <f>F36/'Operating Revenue I - 2014'!B36</f>
        <v>2.0486800932440095</v>
      </c>
      <c r="M36" s="170">
        <f>G36/'Operating Revenue I - 2014'!B36</f>
        <v>44.107650628977048</v>
      </c>
    </row>
    <row r="37" spans="1:13" x14ac:dyDescent="0.2">
      <c r="A37" s="31" t="s">
        <v>248</v>
      </c>
      <c r="B37" s="78">
        <v>100047</v>
      </c>
      <c r="C37" s="78">
        <v>91909</v>
      </c>
      <c r="D37" s="78">
        <v>8219</v>
      </c>
      <c r="E37" s="78">
        <v>668</v>
      </c>
      <c r="F37" s="78">
        <v>200843</v>
      </c>
      <c r="G37" s="78">
        <v>4931544</v>
      </c>
      <c r="H37" s="140">
        <v>3676783</v>
      </c>
      <c r="I37" s="167">
        <f>'Operating Revenue I - 2014'!G37/'Operating Revenue I - 2014'!B37</f>
        <v>33.44767257699759</v>
      </c>
      <c r="J37" s="166">
        <f>'Operating Revenue I - 2014'!K37/'Operating Revenue I - 2014'!B37</f>
        <v>1.4006968641114983</v>
      </c>
      <c r="K37" s="167">
        <f>'Operating Revenue I - 2014'!L37/'Operating Revenue I - 2014'!B37</f>
        <v>0</v>
      </c>
      <c r="L37" s="168">
        <f>F37/'Operating Revenue I - 2014'!B37</f>
        <v>1.4794955469941289</v>
      </c>
      <c r="M37" s="170">
        <f>G37/'Operating Revenue I - 2014'!B37</f>
        <v>36.327864988103215</v>
      </c>
    </row>
    <row r="38" spans="1:13" x14ac:dyDescent="0.2">
      <c r="A38" s="31" t="s">
        <v>44</v>
      </c>
      <c r="B38" s="78">
        <v>7139</v>
      </c>
      <c r="C38" s="78">
        <v>0</v>
      </c>
      <c r="D38" s="78">
        <v>0</v>
      </c>
      <c r="E38" s="78">
        <v>419</v>
      </c>
      <c r="F38" s="78">
        <v>7558</v>
      </c>
      <c r="G38" s="78">
        <v>585106</v>
      </c>
      <c r="H38" s="140">
        <v>0</v>
      </c>
      <c r="I38" s="167">
        <f>'Operating Revenue I - 2014'!G38/'Operating Revenue I - 2014'!B38</f>
        <v>46.919952714683781</v>
      </c>
      <c r="J38" s="166">
        <f>'Operating Revenue I - 2014'!K38/'Operating Revenue I - 2014'!B38</f>
        <v>1.8470826648653214</v>
      </c>
      <c r="K38" s="167">
        <f>'Operating Revenue I - 2014'!L38/'Operating Revenue I - 2014'!B38</f>
        <v>0</v>
      </c>
      <c r="L38" s="168">
        <f>F38/'Operating Revenue I - 2014'!B38</f>
        <v>0.63818289284809593</v>
      </c>
      <c r="M38" s="170">
        <f>G38/'Operating Revenue I - 2014'!B38</f>
        <v>49.4052182723972</v>
      </c>
    </row>
    <row r="39" spans="1:13" x14ac:dyDescent="0.2">
      <c r="A39" s="31" t="s">
        <v>45</v>
      </c>
      <c r="B39" s="78">
        <v>5891</v>
      </c>
      <c r="C39" s="78">
        <v>6272</v>
      </c>
      <c r="D39" s="78">
        <v>7060</v>
      </c>
      <c r="E39" s="78">
        <v>4458</v>
      </c>
      <c r="F39" s="78">
        <v>23681</v>
      </c>
      <c r="G39" s="78">
        <v>491685</v>
      </c>
      <c r="H39" s="140">
        <v>439566</v>
      </c>
      <c r="I39" s="167">
        <f>'Operating Revenue I - 2014'!G39/'Operating Revenue I - 2014'!B39</f>
        <v>15.341629297458894</v>
      </c>
      <c r="J39" s="166">
        <f>'Operating Revenue I - 2014'!K39/'Operating Revenue I - 2014'!B39</f>
        <v>2.1473094170403586</v>
      </c>
      <c r="K39" s="167">
        <f>'Operating Revenue I - 2014'!L39/'Operating Revenue I - 2014'!B39</f>
        <v>0</v>
      </c>
      <c r="L39" s="168">
        <f>F39/'Operating Revenue I - 2014'!B39</f>
        <v>0.88494020926756356</v>
      </c>
      <c r="M39" s="170">
        <f>G39/'Operating Revenue I - 2014'!B39</f>
        <v>18.373878923766817</v>
      </c>
    </row>
    <row r="40" spans="1:13" x14ac:dyDescent="0.2">
      <c r="A40" s="31" t="s">
        <v>46</v>
      </c>
      <c r="B40" s="78">
        <v>1850</v>
      </c>
      <c r="C40" s="78">
        <v>0</v>
      </c>
      <c r="D40" s="78">
        <v>1175</v>
      </c>
      <c r="E40" s="78">
        <v>37000</v>
      </c>
      <c r="F40" s="78">
        <v>40025</v>
      </c>
      <c r="G40" s="78">
        <v>135963</v>
      </c>
      <c r="H40" s="140">
        <v>34750</v>
      </c>
      <c r="I40" s="167">
        <f>'Operating Revenue I - 2014'!G40/'Operating Revenue I - 2014'!B40</f>
        <v>7.0300223306591683</v>
      </c>
      <c r="J40" s="166">
        <f>'Operating Revenue I - 2014'!K40/'Operating Revenue I - 2014'!B40</f>
        <v>0.90463981473823507</v>
      </c>
      <c r="K40" s="167">
        <f>'Operating Revenue I - 2014'!L40/'Operating Revenue I - 2014'!B40</f>
        <v>0</v>
      </c>
      <c r="L40" s="168">
        <f>F40/'Operating Revenue I - 2014'!B40</f>
        <v>3.3103134562898022</v>
      </c>
      <c r="M40" s="170">
        <f>G40/'Operating Revenue I - 2014'!B40</f>
        <v>11.244975601687205</v>
      </c>
    </row>
    <row r="41" spans="1:13" x14ac:dyDescent="0.2">
      <c r="A41" s="31" t="s">
        <v>47</v>
      </c>
      <c r="B41" s="78">
        <v>22696</v>
      </c>
      <c r="C41" s="78">
        <v>2648</v>
      </c>
      <c r="D41" s="78">
        <v>928</v>
      </c>
      <c r="E41" s="78">
        <v>19089</v>
      </c>
      <c r="F41" s="78">
        <v>45361</v>
      </c>
      <c r="G41" s="78">
        <v>2316607</v>
      </c>
      <c r="H41" s="140">
        <v>1366451</v>
      </c>
      <c r="I41" s="167">
        <f>'Operating Revenue I - 2014'!G41/'Operating Revenue I - 2014'!B41</f>
        <v>56.322243782872903</v>
      </c>
      <c r="J41" s="166">
        <f>'Operating Revenue I - 2014'!K41/'Operating Revenue I - 2014'!B41</f>
        <v>1.6680028596231424</v>
      </c>
      <c r="K41" s="167">
        <f>'Operating Revenue I - 2014'!L41/'Operating Revenue I - 2014'!B41</f>
        <v>0</v>
      </c>
      <c r="L41" s="168">
        <f>F41/'Operating Revenue I - 2014'!B41</f>
        <v>1.1581729050707246</v>
      </c>
      <c r="M41" s="170">
        <f>G41/'Operating Revenue I - 2014'!B41</f>
        <v>59.148419547566768</v>
      </c>
    </row>
    <row r="42" spans="1:13" x14ac:dyDescent="0.2">
      <c r="A42" s="31" t="s">
        <v>249</v>
      </c>
      <c r="B42" s="78">
        <v>164927</v>
      </c>
      <c r="C42" s="78">
        <v>115000</v>
      </c>
      <c r="D42" s="78">
        <v>123802</v>
      </c>
      <c r="E42" s="78">
        <v>0</v>
      </c>
      <c r="F42" s="78">
        <v>403729</v>
      </c>
      <c r="G42" s="78">
        <v>9972945</v>
      </c>
      <c r="H42" s="140">
        <v>4747515</v>
      </c>
      <c r="I42" s="167">
        <f>'Operating Revenue I - 2014'!G42/'Operating Revenue I - 2014'!B42</f>
        <v>24.132139883430476</v>
      </c>
      <c r="J42" s="166">
        <f>'Operating Revenue I - 2014'!K42/'Operating Revenue I - 2014'!B42</f>
        <v>5.6918713572023313E-2</v>
      </c>
      <c r="K42" s="167">
        <f>'Operating Revenue I - 2014'!L42/'Operating Revenue I - 2014'!B42</f>
        <v>0.71002549958368022</v>
      </c>
      <c r="L42" s="168">
        <f>F42/'Operating Revenue I - 2014'!B42</f>
        <v>1.0505021856786012</v>
      </c>
      <c r="M42" s="170">
        <f>G42/'Operating Revenue I - 2014'!B42</f>
        <v>25.949586282264779</v>
      </c>
    </row>
    <row r="43" spans="1:13" x14ac:dyDescent="0.2">
      <c r="A43" s="31" t="s">
        <v>250</v>
      </c>
      <c r="B43" s="78">
        <v>24349</v>
      </c>
      <c r="C43" s="78">
        <v>1141</v>
      </c>
      <c r="D43" s="78">
        <v>12495</v>
      </c>
      <c r="E43" s="78">
        <v>0</v>
      </c>
      <c r="F43" s="78">
        <v>37985</v>
      </c>
      <c r="G43" s="78">
        <v>463677</v>
      </c>
      <c r="H43" s="140">
        <v>28839</v>
      </c>
      <c r="I43" s="167">
        <f>'Operating Revenue I - 2014'!G43/'Operating Revenue I - 2014'!B43</f>
        <v>5.4423866447359899</v>
      </c>
      <c r="J43" s="166">
        <f>'Operating Revenue I - 2014'!K43/'Operating Revenue I - 2014'!B43</f>
        <v>7.0830041573310187E-2</v>
      </c>
      <c r="K43" s="167">
        <f>'Operating Revenue I - 2014'!L43/'Operating Revenue I - 2014'!B43</f>
        <v>0</v>
      </c>
      <c r="L43" s="168">
        <f>F43/'Operating Revenue I - 2014'!B43</f>
        <v>0.491950837294238</v>
      </c>
      <c r="M43" s="170">
        <f>G43/'Operating Revenue I - 2014'!B43</f>
        <v>6.0051675236035384</v>
      </c>
    </row>
    <row r="44" spans="1:13" x14ac:dyDescent="0.2">
      <c r="A44" s="31" t="s">
        <v>65</v>
      </c>
      <c r="B44" s="78">
        <v>190906</v>
      </c>
      <c r="C44" s="78">
        <v>3644</v>
      </c>
      <c r="D44" s="78">
        <v>5755</v>
      </c>
      <c r="E44" s="78">
        <v>22028</v>
      </c>
      <c r="F44" s="78">
        <v>222333</v>
      </c>
      <c r="G44" s="78">
        <v>8027490</v>
      </c>
      <c r="H44" s="140">
        <v>10919684</v>
      </c>
      <c r="I44" s="167">
        <f>'Operating Revenue I - 2014'!G44/'Operating Revenue I - 2014'!B44</f>
        <v>47.518036142651525</v>
      </c>
      <c r="J44" s="166">
        <f>'Operating Revenue I - 2014'!K44/'Operating Revenue I - 2014'!B44</f>
        <v>2.4110027186950265</v>
      </c>
      <c r="K44" s="167">
        <f>'Operating Revenue I - 2014'!L44/'Operating Revenue I - 2014'!B44</f>
        <v>0</v>
      </c>
      <c r="L44" s="168">
        <f>F44/'Operating Revenue I - 2014'!B44</f>
        <v>1.4222485207100592</v>
      </c>
      <c r="M44" s="170">
        <f>G44/'Operating Revenue I - 2014'!B44</f>
        <v>51.351287382056611</v>
      </c>
    </row>
    <row r="45" spans="1:13" x14ac:dyDescent="0.2">
      <c r="A45" s="31" t="s">
        <v>251</v>
      </c>
      <c r="B45" s="78">
        <v>10000</v>
      </c>
      <c r="C45" s="78">
        <v>1787</v>
      </c>
      <c r="D45" s="78">
        <v>125</v>
      </c>
      <c r="E45" s="78">
        <v>0</v>
      </c>
      <c r="F45" s="78">
        <v>11912</v>
      </c>
      <c r="G45" s="78">
        <v>1085716</v>
      </c>
      <c r="H45" s="140">
        <v>1798135</v>
      </c>
      <c r="I45" s="167">
        <f>'Operating Revenue I - 2014'!G45/'Operating Revenue I - 2014'!B45</f>
        <v>44.223568047084918</v>
      </c>
      <c r="J45" s="166">
        <f>'Operating Revenue I - 2014'!K45/'Operating Revenue I - 2014'!B45</f>
        <v>1.494476905361027</v>
      </c>
      <c r="K45" s="167">
        <f>'Operating Revenue I - 2014'!L45/'Operating Revenue I - 2014'!B45</f>
        <v>7.9029300123683199E-2</v>
      </c>
      <c r="L45" s="168">
        <f>F45/'Operating Revenue I - 2014'!B45</f>
        <v>0.50803940802661318</v>
      </c>
      <c r="M45" s="170">
        <f>G45/'Operating Revenue I - 2014'!B45</f>
        <v>46.305113660596241</v>
      </c>
    </row>
    <row r="46" spans="1:13" x14ac:dyDescent="0.2">
      <c r="A46" s="31" t="s">
        <v>48</v>
      </c>
      <c r="B46" s="78">
        <v>252</v>
      </c>
      <c r="C46" s="78">
        <v>6068</v>
      </c>
      <c r="D46" s="78">
        <v>2230</v>
      </c>
      <c r="E46" s="78">
        <v>0</v>
      </c>
      <c r="F46" s="78">
        <v>8550</v>
      </c>
      <c r="G46" s="78">
        <v>1715417</v>
      </c>
      <c r="H46" s="140">
        <v>175000</v>
      </c>
      <c r="I46" s="167">
        <f>'Operating Revenue I - 2014'!G46/'Operating Revenue I - 2014'!B46</f>
        <v>73.650718557529231</v>
      </c>
      <c r="J46" s="166">
        <f>'Operating Revenue I - 2014'!K46/'Operating Revenue I - 2014'!B46</f>
        <v>2.5282959921449613</v>
      </c>
      <c r="K46" s="167">
        <f>'Operating Revenue I - 2014'!L46/'Operating Revenue I - 2014'!B46</f>
        <v>0</v>
      </c>
      <c r="L46" s="168">
        <f>F46/'Operating Revenue I - 2014'!B46</f>
        <v>0.38159421583504416</v>
      </c>
      <c r="M46" s="170">
        <f>G46/'Operating Revenue I - 2014'!B46</f>
        <v>76.560608765509244</v>
      </c>
    </row>
    <row r="47" spans="1:13" x14ac:dyDescent="0.2">
      <c r="A47" s="31" t="s">
        <v>49</v>
      </c>
      <c r="B47" s="78">
        <v>97151</v>
      </c>
      <c r="C47" s="78">
        <v>9634</v>
      </c>
      <c r="D47" s="78">
        <v>5875</v>
      </c>
      <c r="E47" s="78">
        <v>0</v>
      </c>
      <c r="F47" s="78">
        <v>112660</v>
      </c>
      <c r="G47" s="78">
        <v>5679684</v>
      </c>
      <c r="H47" s="140">
        <v>2730740</v>
      </c>
      <c r="I47" s="167">
        <f>'Operating Revenue I - 2014'!G47/'Operating Revenue I - 2014'!B47</f>
        <v>39.414158263389893</v>
      </c>
      <c r="J47" s="166">
        <f>'Operating Revenue I - 2014'!K47/'Operating Revenue I - 2014'!B47</f>
        <v>1.6108855141597729</v>
      </c>
      <c r="K47" s="167">
        <f>'Operating Revenue I - 2014'!L47/'Operating Revenue I - 2014'!B47</f>
        <v>0.9940371958215084</v>
      </c>
      <c r="L47" s="168">
        <f>F47/'Operating Revenue I - 2014'!B47</f>
        <v>0.85034116297325035</v>
      </c>
      <c r="M47" s="170">
        <f>G47/'Operating Revenue I - 2014'!B47</f>
        <v>42.869422136344426</v>
      </c>
    </row>
    <row r="48" spans="1:13" x14ac:dyDescent="0.2">
      <c r="A48" s="31" t="s">
        <v>252</v>
      </c>
      <c r="B48" s="78">
        <v>1034</v>
      </c>
      <c r="C48" s="78">
        <v>5153</v>
      </c>
      <c r="D48" s="78">
        <v>7281</v>
      </c>
      <c r="E48" s="78">
        <v>0</v>
      </c>
      <c r="F48" s="78">
        <v>13468</v>
      </c>
      <c r="G48" s="78">
        <v>1765845</v>
      </c>
      <c r="H48" s="140">
        <v>1781000</v>
      </c>
      <c r="I48" s="167">
        <f>'Operating Revenue I - 2014'!G48/'Operating Revenue I - 2014'!B48</f>
        <v>197.50755565809206</v>
      </c>
      <c r="J48" s="166">
        <f>'Operating Revenue I - 2014'!K48/'Operating Revenue I - 2014'!B48</f>
        <v>4.6353674010843235</v>
      </c>
      <c r="K48" s="167">
        <f>'Operating Revenue I - 2014'!L48/'Operating Revenue I - 2014'!B48</f>
        <v>0</v>
      </c>
      <c r="L48" s="168">
        <f>F48/'Operating Revenue I - 2014'!B48</f>
        <v>1.5535817279963087</v>
      </c>
      <c r="M48" s="170">
        <f>G48/'Operating Revenue I - 2014'!B48</f>
        <v>203.69650478717267</v>
      </c>
    </row>
    <row r="49" spans="1:44" x14ac:dyDescent="0.2">
      <c r="A49" s="31" t="s">
        <v>50</v>
      </c>
      <c r="B49" s="78">
        <v>17009</v>
      </c>
      <c r="C49" s="78">
        <v>594</v>
      </c>
      <c r="D49" s="78">
        <v>42</v>
      </c>
      <c r="E49" s="78">
        <v>1662</v>
      </c>
      <c r="F49" s="78">
        <v>19307</v>
      </c>
      <c r="G49" s="78">
        <v>1359707</v>
      </c>
      <c r="H49" s="140">
        <v>2132029</v>
      </c>
      <c r="I49" s="167">
        <f>'Operating Revenue I - 2014'!G49/'Operating Revenue I - 2014'!B49</f>
        <v>62.427627772420443</v>
      </c>
      <c r="J49" s="166">
        <f>'Operating Revenue I - 2014'!K49/'Operating Revenue I - 2014'!B49</f>
        <v>2.2011089681774347</v>
      </c>
      <c r="K49" s="167">
        <f>'Operating Revenue I - 2014'!L49/'Operating Revenue I - 2014'!B49</f>
        <v>0</v>
      </c>
      <c r="L49" s="168">
        <f>F49/'Operating Revenue I - 2014'!B49</f>
        <v>0.93090646094503371</v>
      </c>
      <c r="M49" s="170">
        <f>G49/'Operating Revenue I - 2014'!B49</f>
        <v>65.559643201542912</v>
      </c>
    </row>
    <row r="50" spans="1:44" x14ac:dyDescent="0.2">
      <c r="A50" s="31" t="s">
        <v>253</v>
      </c>
      <c r="B50" s="78">
        <v>8620</v>
      </c>
      <c r="C50" s="78">
        <v>4538</v>
      </c>
      <c r="D50" s="78">
        <v>1955</v>
      </c>
      <c r="E50" s="78">
        <v>0</v>
      </c>
      <c r="F50" s="78">
        <v>15113</v>
      </c>
      <c r="G50" s="78">
        <v>838437</v>
      </c>
      <c r="H50" s="140">
        <v>1597405</v>
      </c>
      <c r="I50" s="167">
        <f>'Operating Revenue I - 2014'!G50/'Operating Revenue I - 2014'!B50</f>
        <v>31.742881937270134</v>
      </c>
      <c r="J50" s="166">
        <f>'Operating Revenue I - 2014'!K50/'Operating Revenue I - 2014'!B50</f>
        <v>2.2801768668126781</v>
      </c>
      <c r="K50" s="167">
        <f>'Operating Revenue I - 2014'!L50/'Operating Revenue I - 2014'!B50</f>
        <v>0</v>
      </c>
      <c r="L50" s="168">
        <f>F50/'Operating Revenue I - 2014'!B50</f>
        <v>0.62452993925368816</v>
      </c>
      <c r="M50" s="170">
        <f>G50/'Operating Revenue I - 2014'!B50</f>
        <v>34.647588743336499</v>
      </c>
    </row>
    <row r="51" spans="1:44" x14ac:dyDescent="0.2">
      <c r="A51" s="31" t="s">
        <v>254</v>
      </c>
      <c r="B51" s="78">
        <v>281055</v>
      </c>
      <c r="C51" s="78">
        <v>42083</v>
      </c>
      <c r="D51" s="78">
        <v>89193</v>
      </c>
      <c r="E51" s="78">
        <v>0</v>
      </c>
      <c r="F51" s="78">
        <v>412331</v>
      </c>
      <c r="G51" s="78">
        <v>15415763</v>
      </c>
      <c r="H51" s="140">
        <v>16968118</v>
      </c>
      <c r="I51" s="167">
        <f>'Operating Revenue I - 2014'!G51/'Operating Revenue I - 2014'!B51</f>
        <v>57.745672062485404</v>
      </c>
      <c r="J51" s="166">
        <f>'Operating Revenue I - 2014'!K51/'Operating Revenue I - 2014'!B51</f>
        <v>1.6496320312902064</v>
      </c>
      <c r="K51" s="167">
        <f>'Operating Revenue I - 2014'!L51/'Operating Revenue I - 2014'!B51</f>
        <v>0</v>
      </c>
      <c r="L51" s="168">
        <f>F51/'Operating Revenue I - 2014'!B51</f>
        <v>1.6323281987941554</v>
      </c>
      <c r="M51" s="170">
        <f>G51/'Operating Revenue I - 2014'!B51</f>
        <v>61.027632292569763</v>
      </c>
    </row>
    <row r="52" spans="1:44" x14ac:dyDescent="0.2">
      <c r="A52" s="31" t="s">
        <v>51</v>
      </c>
      <c r="B52" s="78">
        <v>1361</v>
      </c>
      <c r="C52" s="78">
        <v>598</v>
      </c>
      <c r="D52" s="78">
        <v>0</v>
      </c>
      <c r="E52" s="78">
        <v>14404</v>
      </c>
      <c r="F52" s="78">
        <v>16363</v>
      </c>
      <c r="G52" s="78">
        <v>260830</v>
      </c>
      <c r="H52" s="140">
        <v>468215</v>
      </c>
      <c r="I52" s="167">
        <f>'Operating Revenue I - 2014'!G52/'Operating Revenue I - 2014'!B52</f>
        <v>50.58752886836028</v>
      </c>
      <c r="J52" s="166">
        <f>'Operating Revenue I - 2014'!K52/'Operating Revenue I - 2014'!B52</f>
        <v>5.8713625866050805</v>
      </c>
      <c r="K52" s="167">
        <f>'Operating Revenue I - 2014'!L52/'Operating Revenue I - 2014'!B52</f>
        <v>0</v>
      </c>
      <c r="L52" s="168">
        <f>F52/'Operating Revenue I - 2014'!B52</f>
        <v>3.7789838337182449</v>
      </c>
      <c r="M52" s="170">
        <f>G52/'Operating Revenue I - 2014'!B52</f>
        <v>60.237875288683604</v>
      </c>
    </row>
    <row r="53" spans="1:44" s="47" customFormat="1" x14ac:dyDescent="0.2">
      <c r="A53" s="176" t="s">
        <v>52</v>
      </c>
      <c r="B53" s="297">
        <v>17355</v>
      </c>
      <c r="C53" s="297">
        <v>43828</v>
      </c>
      <c r="D53" s="297">
        <v>755</v>
      </c>
      <c r="E53" s="297">
        <v>5290</v>
      </c>
      <c r="F53" s="297">
        <v>67228</v>
      </c>
      <c r="G53" s="297">
        <v>1200316</v>
      </c>
      <c r="H53" s="298">
        <v>9000000</v>
      </c>
      <c r="I53" s="299">
        <f>'Operating Revenue I - 2014'!G53/'Operating Revenue I - 2014'!B53</f>
        <v>24.766151005426828</v>
      </c>
      <c r="J53" s="300">
        <f>'Operating Revenue I - 2014'!K53/'Operating Revenue I - 2014'!B53</f>
        <v>0.74867706996329575</v>
      </c>
      <c r="K53" s="299">
        <f>'Operating Revenue I - 2014'!L53/'Operating Revenue I - 2014'!B53</f>
        <v>0</v>
      </c>
      <c r="L53" s="301">
        <f>F53/'Operating Revenue I - 2014'!B53</f>
        <v>1.5138372852349748</v>
      </c>
      <c r="M53" s="302">
        <f>G53/'Operating Revenue I - 2014'!B53</f>
        <v>27.028665360625098</v>
      </c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</row>
    <row r="54" spans="1:44" s="47" customFormat="1" x14ac:dyDescent="0.2">
      <c r="A54" s="176" t="s">
        <v>53</v>
      </c>
      <c r="B54" s="297">
        <v>21948</v>
      </c>
      <c r="C54" s="297">
        <v>19308</v>
      </c>
      <c r="D54" s="297">
        <v>7888</v>
      </c>
      <c r="E54" s="297">
        <v>24877</v>
      </c>
      <c r="F54" s="297">
        <v>74021</v>
      </c>
      <c r="G54" s="297">
        <v>5513015</v>
      </c>
      <c r="H54" s="298">
        <v>5823460</v>
      </c>
      <c r="I54" s="299">
        <f>'Operating Revenue I - 2014'!G54/'Operating Revenue I - 2014'!B54</f>
        <v>101.44398521186842</v>
      </c>
      <c r="J54" s="300">
        <f>'Operating Revenue I - 2014'!K54/'Operating Revenue I - 2014'!B54</f>
        <v>1.6746800644610864</v>
      </c>
      <c r="K54" s="299">
        <f>'Operating Revenue I - 2014'!L54/'Operating Revenue I - 2014'!B54</f>
        <v>0</v>
      </c>
      <c r="L54" s="301">
        <f>F54/'Operating Revenue I - 2014'!B54</f>
        <v>1.4033747274623187</v>
      </c>
      <c r="M54" s="302">
        <f>G54/'Operating Revenue I - 2014'!B54</f>
        <v>104.52204000379183</v>
      </c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</row>
    <row r="55" spans="1:44" s="47" customFormat="1" x14ac:dyDescent="0.2">
      <c r="A55" s="176" t="s">
        <v>255</v>
      </c>
      <c r="B55" s="297">
        <v>15222</v>
      </c>
      <c r="C55" s="297">
        <v>2248</v>
      </c>
      <c r="D55" s="297">
        <v>700</v>
      </c>
      <c r="E55" s="297">
        <v>1803</v>
      </c>
      <c r="F55" s="297">
        <v>19973</v>
      </c>
      <c r="G55" s="297">
        <v>1691924</v>
      </c>
      <c r="H55" s="298">
        <v>361100</v>
      </c>
      <c r="I55" s="299">
        <f>'Operating Revenue I - 2014'!G55/'Operating Revenue I - 2014'!B55</f>
        <v>75.119234679730098</v>
      </c>
      <c r="J55" s="300">
        <f>'Operating Revenue I - 2014'!K55/'Operating Revenue I - 2014'!B55</f>
        <v>2.1499676495054998</v>
      </c>
      <c r="K55" s="299">
        <f>'Operating Revenue I - 2014'!L55/'Operating Revenue I - 2014'!B55</f>
        <v>0</v>
      </c>
      <c r="L55" s="301">
        <f>F55/'Operating Revenue I - 2014'!B55</f>
        <v>0.92305203808115355</v>
      </c>
      <c r="M55" s="302">
        <f>G55/'Operating Revenue I - 2014'!B55</f>
        <v>78.192254367316764</v>
      </c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</row>
    <row r="56" spans="1:44" s="47" customFormat="1" x14ac:dyDescent="0.2">
      <c r="A56" s="176" t="s">
        <v>54</v>
      </c>
      <c r="B56" s="297">
        <v>63561</v>
      </c>
      <c r="C56" s="297">
        <v>0</v>
      </c>
      <c r="D56" s="297">
        <v>0</v>
      </c>
      <c r="E56" s="297">
        <v>192751</v>
      </c>
      <c r="F56" s="297">
        <v>256312</v>
      </c>
      <c r="G56" s="297">
        <v>4958715</v>
      </c>
      <c r="H56" s="298">
        <v>5130254</v>
      </c>
      <c r="I56" s="299">
        <f>'Operating Revenue I - 2014'!G56/'Operating Revenue I - 2014'!B56</f>
        <v>104.85836095553778</v>
      </c>
      <c r="J56" s="300">
        <f>'Operating Revenue I - 2014'!K56/'Operating Revenue I - 2014'!B56</f>
        <v>2.6374214195908103</v>
      </c>
      <c r="K56" s="299">
        <f>'Operating Revenue I - 2014'!L56/'Operating Revenue I - 2014'!B56</f>
        <v>0</v>
      </c>
      <c r="L56" s="301">
        <f>F56/'Operating Revenue I - 2014'!B56</f>
        <v>5.8592296262429988</v>
      </c>
      <c r="M56" s="302">
        <f>G56/'Operating Revenue I - 2014'!B56</f>
        <v>113.35501200137159</v>
      </c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</row>
    <row r="57" spans="1:44" s="47" customFormat="1" x14ac:dyDescent="0.2">
      <c r="A57" s="176" t="s">
        <v>55</v>
      </c>
      <c r="B57" s="297">
        <v>21159</v>
      </c>
      <c r="C57" s="297">
        <v>14585</v>
      </c>
      <c r="D57" s="297">
        <v>1158</v>
      </c>
      <c r="E57" s="297">
        <v>0</v>
      </c>
      <c r="F57" s="297">
        <v>36902</v>
      </c>
      <c r="G57" s="297">
        <v>2677701</v>
      </c>
      <c r="H57" s="298">
        <v>7364667</v>
      </c>
      <c r="I57" s="299">
        <f>'Operating Revenue I - 2014'!G57/'Operating Revenue I - 2014'!B57</f>
        <v>46.522048204070153</v>
      </c>
      <c r="J57" s="300">
        <f>'Operating Revenue I - 2014'!K57/'Operating Revenue I - 2014'!B57</f>
        <v>3.0099596736378129</v>
      </c>
      <c r="K57" s="299">
        <f>'Operating Revenue I - 2014'!L57/'Operating Revenue I - 2014'!B57</f>
        <v>0</v>
      </c>
      <c r="L57" s="301">
        <f>F57/'Operating Revenue I - 2014'!B57</f>
        <v>0.69215042670918125</v>
      </c>
      <c r="M57" s="302">
        <f>G57/'Operating Revenue I - 2014'!B57</f>
        <v>50.224158304417145</v>
      </c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</row>
    <row r="58" spans="1:44" s="47" customFormat="1" x14ac:dyDescent="0.2">
      <c r="A58" s="176" t="s">
        <v>56</v>
      </c>
      <c r="B58" s="297">
        <v>13223</v>
      </c>
      <c r="C58" s="297">
        <v>10280</v>
      </c>
      <c r="D58" s="297">
        <v>1269</v>
      </c>
      <c r="E58" s="297">
        <v>48776</v>
      </c>
      <c r="F58" s="297">
        <v>73548</v>
      </c>
      <c r="G58" s="297">
        <v>2884769</v>
      </c>
      <c r="H58" s="298">
        <v>5798432</v>
      </c>
      <c r="I58" s="299">
        <f>'Operating Revenue I - 2014'!G58/'Operating Revenue I - 2014'!B58</f>
        <v>51.507524171400625</v>
      </c>
      <c r="J58" s="300">
        <f>'Operating Revenue I - 2014'!K58/'Operating Revenue I - 2014'!B58</f>
        <v>1.372747451186938</v>
      </c>
      <c r="K58" s="299">
        <f>'Operating Revenue I - 2014'!L58/'Operating Revenue I - 2014'!B58</f>
        <v>0</v>
      </c>
      <c r="L58" s="301">
        <f>F58/'Operating Revenue I - 2014'!B58</f>
        <v>1.3834693954328279</v>
      </c>
      <c r="M58" s="302">
        <f>G58/'Operating Revenue I - 2014'!B58</f>
        <v>54.26374101802039</v>
      </c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</row>
    <row r="59" spans="1:44" s="47" customFormat="1" x14ac:dyDescent="0.2">
      <c r="A59" s="176" t="s">
        <v>57</v>
      </c>
      <c r="B59" s="297">
        <v>148323</v>
      </c>
      <c r="C59" s="297">
        <v>3966</v>
      </c>
      <c r="D59" s="297">
        <v>16734</v>
      </c>
      <c r="E59" s="297">
        <v>140834</v>
      </c>
      <c r="F59" s="297">
        <v>309857</v>
      </c>
      <c r="G59" s="297">
        <v>9528270</v>
      </c>
      <c r="H59" s="298">
        <v>12487056</v>
      </c>
      <c r="I59" s="299">
        <f>'Operating Revenue I - 2014'!G59/'Operating Revenue I - 2014'!B59</f>
        <v>36.556150820285644</v>
      </c>
      <c r="J59" s="300">
        <f>'Operating Revenue I - 2014'!K59/'Operating Revenue I - 2014'!B59</f>
        <v>0.94313933669339256</v>
      </c>
      <c r="K59" s="299">
        <f>'Operating Revenue I - 2014'!L59/'Operating Revenue I - 2014'!B59</f>
        <v>0</v>
      </c>
      <c r="L59" s="301">
        <f>F59/'Operating Revenue I - 2014'!B59</f>
        <v>1.2604574724707012</v>
      </c>
      <c r="M59" s="302">
        <f>G59/'Operating Revenue I - 2014'!B59</f>
        <v>38.759747629449741</v>
      </c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</row>
    <row r="60" spans="1:44" s="47" customFormat="1" x14ac:dyDescent="0.2">
      <c r="A60" s="176" t="s">
        <v>58</v>
      </c>
      <c r="B60" s="297">
        <v>98979</v>
      </c>
      <c r="C60" s="297">
        <v>0</v>
      </c>
      <c r="D60" s="297">
        <v>6535</v>
      </c>
      <c r="E60" s="297">
        <v>0</v>
      </c>
      <c r="F60" s="297">
        <v>105514</v>
      </c>
      <c r="G60" s="297">
        <v>3416668</v>
      </c>
      <c r="H60" s="298">
        <v>5293670</v>
      </c>
      <c r="I60" s="299">
        <f>'Operating Revenue I - 2014'!G60/'Operating Revenue I - 2014'!B60</f>
        <v>24.864863163031586</v>
      </c>
      <c r="J60" s="300">
        <f>'Operating Revenue I - 2014'!K60/'Operating Revenue I - 2014'!B60</f>
        <v>1.1971601508079559</v>
      </c>
      <c r="K60" s="299">
        <f>'Operating Revenue I - 2014'!L60/'Operating Revenue I - 2014'!B60</f>
        <v>0</v>
      </c>
      <c r="L60" s="301">
        <f>F60/'Operating Revenue I - 2014'!B60</f>
        <v>0.83049846909460134</v>
      </c>
      <c r="M60" s="302">
        <f>G60/'Operating Revenue I - 2014'!B60</f>
        <v>26.892521782934143</v>
      </c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</row>
    <row r="61" spans="1:44" s="47" customFormat="1" x14ac:dyDescent="0.2">
      <c r="A61" s="176" t="s">
        <v>256</v>
      </c>
      <c r="B61" s="297">
        <v>342</v>
      </c>
      <c r="C61" s="297">
        <v>2088</v>
      </c>
      <c r="D61" s="297">
        <v>0</v>
      </c>
      <c r="E61" s="297">
        <v>3004</v>
      </c>
      <c r="F61" s="297">
        <v>5434</v>
      </c>
      <c r="G61" s="297">
        <v>152155</v>
      </c>
      <c r="H61" s="298">
        <v>218719</v>
      </c>
      <c r="I61" s="299">
        <f>'Operating Revenue I - 2014'!G61/'Operating Revenue I - 2014'!B61</f>
        <v>23.603726708074536</v>
      </c>
      <c r="J61" s="300">
        <f>'Operating Revenue I - 2014'!K61/'Operating Revenue I - 2014'!B61</f>
        <v>6.7732919254658386</v>
      </c>
      <c r="K61" s="299">
        <f>'Operating Revenue I - 2014'!L61/'Operating Revenue I - 2014'!B61</f>
        <v>0</v>
      </c>
      <c r="L61" s="301">
        <f>F61/'Operating Revenue I - 2014'!B61</f>
        <v>1.1250517598343686</v>
      </c>
      <c r="M61" s="302">
        <f>G61/'Operating Revenue I - 2014'!B61</f>
        <v>31.502070393374741</v>
      </c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</row>
    <row r="62" spans="1:44" x14ac:dyDescent="0.2">
      <c r="A62" s="31" t="s">
        <v>257</v>
      </c>
      <c r="B62" s="78">
        <v>33519</v>
      </c>
      <c r="C62" s="78">
        <v>57448</v>
      </c>
      <c r="D62" s="78">
        <v>18150</v>
      </c>
      <c r="E62" s="78">
        <v>0</v>
      </c>
      <c r="F62" s="78">
        <v>109117</v>
      </c>
      <c r="G62" s="78">
        <v>6892153</v>
      </c>
      <c r="H62" s="140">
        <v>3151196</v>
      </c>
      <c r="I62" s="167">
        <f>'Operating Revenue I - 2014'!G62/'Operating Revenue I - 2014'!B62</f>
        <v>59.660110475787093</v>
      </c>
      <c r="J62" s="166">
        <f>'Operating Revenue I - 2014'!K62/'Operating Revenue I - 2014'!B62</f>
        <v>0.19302378935479317</v>
      </c>
      <c r="K62" s="167">
        <f>'Operating Revenue I - 2014'!L62/'Operating Revenue I - 2014'!B62</f>
        <v>0</v>
      </c>
      <c r="L62" s="168">
        <f>F62/'Operating Revenue I - 2014'!B62</f>
        <v>0.9628423690526613</v>
      </c>
      <c r="M62" s="170">
        <f>G62/'Operating Revenue I - 2014'!B62</f>
        <v>60.815976634194548</v>
      </c>
    </row>
    <row r="63" spans="1:44" x14ac:dyDescent="0.2">
      <c r="A63" s="31" t="s">
        <v>59</v>
      </c>
      <c r="B63" s="78">
        <v>9862</v>
      </c>
      <c r="C63" s="78">
        <v>0</v>
      </c>
      <c r="D63" s="78">
        <v>4302</v>
      </c>
      <c r="E63" s="78">
        <v>0</v>
      </c>
      <c r="F63" s="78">
        <v>14164</v>
      </c>
      <c r="G63" s="78">
        <v>554329</v>
      </c>
      <c r="H63" s="140">
        <v>180055</v>
      </c>
      <c r="I63" s="167">
        <f>'Operating Revenue I - 2014'!G63/'Operating Revenue I - 2014'!B63</f>
        <v>21.3595545498913</v>
      </c>
      <c r="J63" s="166">
        <f>'Operating Revenue I - 2014'!K63/'Operating Revenue I - 2014'!B63</f>
        <v>2.4810772438883713</v>
      </c>
      <c r="K63" s="167">
        <f>'Operating Revenue I - 2014'!L63/'Operating Revenue I - 2014'!B63</f>
        <v>0.12516083233506367</v>
      </c>
      <c r="L63" s="168">
        <f>F63/'Operating Revenue I - 2014'!B63</f>
        <v>0.62842184657704425</v>
      </c>
      <c r="M63" s="170">
        <f>G63/'Operating Revenue I - 2014'!B63</f>
        <v>24.594214472691778</v>
      </c>
    </row>
    <row r="64" spans="1:44" x14ac:dyDescent="0.2">
      <c r="A64" s="31" t="s">
        <v>66</v>
      </c>
      <c r="B64" s="78">
        <v>32945</v>
      </c>
      <c r="C64" s="78">
        <v>9187</v>
      </c>
      <c r="D64" s="78">
        <v>5264</v>
      </c>
      <c r="E64" s="78">
        <v>29741</v>
      </c>
      <c r="F64" s="78">
        <v>77137</v>
      </c>
      <c r="G64" s="78">
        <v>1756594</v>
      </c>
      <c r="H64" s="140">
        <v>370000</v>
      </c>
      <c r="I64" s="167">
        <f>'Operating Revenue I - 2014'!G64/'Operating Revenue I - 2014'!B64</f>
        <v>25.435252281266774</v>
      </c>
      <c r="J64" s="166">
        <f>'Operating Revenue I - 2014'!K64/'Operating Revenue I - 2014'!B64</f>
        <v>2.7359936929683308</v>
      </c>
      <c r="K64" s="167">
        <f>'Operating Revenue I - 2014'!L64/'Operating Revenue I - 2014'!B64</f>
        <v>0</v>
      </c>
      <c r="L64" s="168">
        <f>F64/'Operating Revenue I - 2014'!B64</f>
        <v>1.2938976113794953</v>
      </c>
      <c r="M64" s="170">
        <f>G64/'Operating Revenue I - 2014'!B64</f>
        <v>29.465143585614602</v>
      </c>
    </row>
    <row r="65" spans="1:44" x14ac:dyDescent="0.2">
      <c r="A65" s="35" t="s">
        <v>258</v>
      </c>
      <c r="B65" s="78">
        <v>8379</v>
      </c>
      <c r="C65" s="78">
        <v>14599</v>
      </c>
      <c r="D65" s="78">
        <v>1447</v>
      </c>
      <c r="E65" s="78">
        <v>1793</v>
      </c>
      <c r="F65" s="78">
        <v>26218</v>
      </c>
      <c r="G65" s="78">
        <v>1232309</v>
      </c>
      <c r="H65" s="140">
        <v>681674</v>
      </c>
      <c r="I65" s="167">
        <f>'Operating Revenue I - 2014'!G65/'Operating Revenue I - 2014'!B65</f>
        <v>21.194793984500883</v>
      </c>
      <c r="J65" s="166">
        <f>'Operating Revenue I - 2014'!K65/'Operating Revenue I - 2014'!B65</f>
        <v>1.9405355635694008</v>
      </c>
      <c r="K65" s="167">
        <f>'Operating Revenue I - 2014'!L65/'Operating Revenue I - 2014'!B65</f>
        <v>0</v>
      </c>
      <c r="L65" s="168">
        <f>F65/'Operating Revenue I - 2014'!B65</f>
        <v>0.50291567559272621</v>
      </c>
      <c r="M65" s="170">
        <f>G65/'Operating Revenue I - 2014'!B65</f>
        <v>23.638245223663009</v>
      </c>
    </row>
    <row r="66" spans="1:44" x14ac:dyDescent="0.2">
      <c r="A66" s="31" t="s">
        <v>60</v>
      </c>
      <c r="B66" s="78">
        <v>0</v>
      </c>
      <c r="C66" s="78">
        <v>0</v>
      </c>
      <c r="D66" s="78">
        <v>0</v>
      </c>
      <c r="E66" s="78">
        <v>0</v>
      </c>
      <c r="F66" s="78">
        <v>0</v>
      </c>
      <c r="G66" s="78">
        <v>95469</v>
      </c>
      <c r="H66" s="140">
        <v>0</v>
      </c>
      <c r="I66" s="167">
        <f>'Operating Revenue I - 2014'!G66/'Operating Revenue I - 2014'!B66</f>
        <v>93.360995850622402</v>
      </c>
      <c r="J66" s="166">
        <f>'Operating Revenue I - 2014'!K66/'Operating Revenue I - 2014'!B66</f>
        <v>5.6732365145228218</v>
      </c>
      <c r="K66" s="167">
        <f>'Operating Revenue I - 2014'!L66/'Operating Revenue I - 2014'!B66</f>
        <v>0</v>
      </c>
      <c r="L66" s="168">
        <f>F66/'Operating Revenue I - 2014'!B66</f>
        <v>0</v>
      </c>
      <c r="M66" s="170">
        <f>G66/'Operating Revenue I - 2014'!B66</f>
        <v>99.034232365145229</v>
      </c>
    </row>
    <row r="67" spans="1:44" x14ac:dyDescent="0.2">
      <c r="A67" s="31" t="s">
        <v>259</v>
      </c>
      <c r="B67" s="78">
        <v>20766</v>
      </c>
      <c r="C67" s="78">
        <v>0</v>
      </c>
      <c r="D67" s="78">
        <v>1000</v>
      </c>
      <c r="E67" s="78">
        <v>10000</v>
      </c>
      <c r="F67" s="78">
        <v>31766</v>
      </c>
      <c r="G67" s="78">
        <v>886985</v>
      </c>
      <c r="H67" s="140">
        <v>800000</v>
      </c>
      <c r="I67" s="167">
        <f>'Operating Revenue I - 2014'!G67/'Operating Revenue I - 2014'!B67</f>
        <v>15.425830704748735</v>
      </c>
      <c r="J67" s="166">
        <f>'Operating Revenue I - 2014'!K67/'Operating Revenue I - 2014'!B67</f>
        <v>1.7256837920753576</v>
      </c>
      <c r="K67" s="167">
        <f>'Operating Revenue I - 2014'!L67/'Operating Revenue I - 2014'!B67</f>
        <v>1.3253251523138747</v>
      </c>
      <c r="L67" s="168">
        <f>F67/'Operating Revenue I - 2014'!B67</f>
        <v>0.68629823272695845</v>
      </c>
      <c r="M67" s="170">
        <f>G67/'Operating Revenue I - 2014'!B67</f>
        <v>19.163137881864927</v>
      </c>
    </row>
    <row r="68" spans="1:44" x14ac:dyDescent="0.2">
      <c r="A68" s="31" t="s">
        <v>260</v>
      </c>
      <c r="B68" s="78">
        <v>84104</v>
      </c>
      <c r="C68" s="78">
        <v>6257</v>
      </c>
      <c r="D68" s="78">
        <v>680</v>
      </c>
      <c r="E68" s="78">
        <v>5263</v>
      </c>
      <c r="F68" s="78">
        <v>96304</v>
      </c>
      <c r="G68" s="78">
        <v>3046366</v>
      </c>
      <c r="H68" s="140">
        <v>1181442</v>
      </c>
      <c r="I68" s="167">
        <f>'Operating Revenue I - 2014'!G68/'Operating Revenue I - 2014'!B68</f>
        <v>70.76959313713337</v>
      </c>
      <c r="J68" s="166">
        <f>'Operating Revenue I - 2014'!K68/'Operating Revenue I - 2014'!B68</f>
        <v>2.3061017033198623</v>
      </c>
      <c r="K68" s="167">
        <f>'Operating Revenue I - 2014'!L68/'Operating Revenue I - 2014'!B68</f>
        <v>6.6942702005801699E-2</v>
      </c>
      <c r="L68" s="168">
        <f>F68/'Operating Revenue I - 2014'!B68</f>
        <v>2.3877222125802691</v>
      </c>
      <c r="M68" s="170">
        <f>G68/'Operating Revenue I - 2014'!B68</f>
        <v>75.530359755039299</v>
      </c>
    </row>
    <row r="69" spans="1:44" x14ac:dyDescent="0.2">
      <c r="A69" s="31" t="s">
        <v>261</v>
      </c>
      <c r="B69" s="78">
        <v>22743</v>
      </c>
      <c r="C69" s="78">
        <v>1864</v>
      </c>
      <c r="D69" s="78">
        <v>474</v>
      </c>
      <c r="E69" s="78">
        <v>6200</v>
      </c>
      <c r="F69" s="78">
        <v>31281</v>
      </c>
      <c r="G69" s="78">
        <v>1702115</v>
      </c>
      <c r="H69" s="140">
        <v>3063512</v>
      </c>
      <c r="I69" s="167">
        <f>'Operating Revenue I - 2014'!G69/'Operating Revenue I - 2014'!B69</f>
        <v>63.844967111819813</v>
      </c>
      <c r="J69" s="166">
        <f>'Operating Revenue I - 2014'!K69/'Operating Revenue I - 2014'!B69</f>
        <v>2.7619294399043253</v>
      </c>
      <c r="K69" s="167">
        <f>'Operating Revenue I - 2014'!L69/'Operating Revenue I - 2014'!B69</f>
        <v>0</v>
      </c>
      <c r="L69" s="168">
        <f>F69/'Operating Revenue I - 2014'!B69</f>
        <v>1.2470001993223041</v>
      </c>
      <c r="M69" s="170">
        <f>G69/'Operating Revenue I - 2014'!B69</f>
        <v>67.853896751046449</v>
      </c>
    </row>
    <row r="70" spans="1:44" x14ac:dyDescent="0.2">
      <c r="A70" s="31" t="s">
        <v>262</v>
      </c>
      <c r="B70" s="78">
        <v>13171</v>
      </c>
      <c r="C70" s="78">
        <v>664</v>
      </c>
      <c r="D70" s="78">
        <v>150</v>
      </c>
      <c r="E70" s="78">
        <v>6902</v>
      </c>
      <c r="F70" s="78">
        <v>20887</v>
      </c>
      <c r="G70" s="78">
        <v>307880</v>
      </c>
      <c r="H70" s="140">
        <v>50194</v>
      </c>
      <c r="I70" s="167">
        <f>'Operating Revenue I - 2014'!G70/'Operating Revenue I - 2014'!B70</f>
        <v>21.404251626898048</v>
      </c>
      <c r="J70" s="166">
        <f>'Operating Revenue I - 2014'!K70/'Operating Revenue I - 2014'!B70</f>
        <v>3.497527114967462</v>
      </c>
      <c r="K70" s="167">
        <f>'Operating Revenue I - 2014'!L70/'Operating Revenue I - 2014'!B70</f>
        <v>0</v>
      </c>
      <c r="L70" s="168">
        <f>F70/'Operating Revenue I - 2014'!B70</f>
        <v>1.8123210412147506</v>
      </c>
      <c r="M70" s="170">
        <f>G70/'Operating Revenue I - 2014'!B70</f>
        <v>26.714099783080261</v>
      </c>
    </row>
    <row r="71" spans="1:44" x14ac:dyDescent="0.2">
      <c r="A71" s="31" t="s">
        <v>61</v>
      </c>
      <c r="B71" s="78">
        <v>9055</v>
      </c>
      <c r="C71" s="78">
        <v>0</v>
      </c>
      <c r="D71" s="78">
        <v>20000</v>
      </c>
      <c r="E71" s="78">
        <v>1284</v>
      </c>
      <c r="F71" s="78">
        <v>30339</v>
      </c>
      <c r="G71" s="78">
        <v>463948</v>
      </c>
      <c r="H71" s="140">
        <v>1128152</v>
      </c>
      <c r="I71" s="167">
        <f>'Operating Revenue I - 2014'!G71/'Operating Revenue I - 2014'!B71</f>
        <v>25.750616642866415</v>
      </c>
      <c r="J71" s="166">
        <f>'Operating Revenue I - 2014'!K71/'Operating Revenue I - 2014'!B71</f>
        <v>2.2883941321563026</v>
      </c>
      <c r="K71" s="167">
        <f>'Operating Revenue I - 2014'!L71/'Operating Revenue I - 2014'!B71</f>
        <v>0.10645203167597041</v>
      </c>
      <c r="L71" s="168">
        <f>F71/'Operating Revenue I - 2014'!B71</f>
        <v>1.9692976762300403</v>
      </c>
      <c r="M71" s="170">
        <f>G71/'Operating Revenue I - 2014'!B71</f>
        <v>30.11476048292873</v>
      </c>
    </row>
    <row r="72" spans="1:44" x14ac:dyDescent="0.2">
      <c r="A72" s="280" t="s">
        <v>263</v>
      </c>
      <c r="B72" s="78">
        <v>9337</v>
      </c>
      <c r="C72" s="78">
        <v>1785</v>
      </c>
      <c r="D72" s="78">
        <v>23825</v>
      </c>
      <c r="E72" s="78">
        <v>444</v>
      </c>
      <c r="F72" s="78">
        <v>35391</v>
      </c>
      <c r="G72" s="78">
        <v>737126</v>
      </c>
      <c r="H72" s="140">
        <v>182417</v>
      </c>
      <c r="I72" s="167">
        <f>'Operating Revenue I - 2014'!G72/'Operating Revenue I - 2014'!B72</f>
        <v>43.435393067896626</v>
      </c>
      <c r="J72" s="166">
        <f>'Operating Revenue I - 2014'!K72/'Operating Revenue I - 2014'!B72</f>
        <v>4.1624499762599196</v>
      </c>
      <c r="K72" s="167">
        <f>'Operating Revenue I - 2014'!L72/'Operating Revenue I - 2014'!B72</f>
        <v>0</v>
      </c>
      <c r="L72" s="168">
        <f>F72/'Operating Revenue I - 2014'!B72</f>
        <v>2.4005290646408466</v>
      </c>
      <c r="M72" s="170">
        <f>G72/'Operating Revenue I - 2014'!B72</f>
        <v>49.998372108797398</v>
      </c>
    </row>
    <row r="73" spans="1:44" x14ac:dyDescent="0.2">
      <c r="A73" s="103" t="s">
        <v>62</v>
      </c>
      <c r="B73" s="104">
        <f>SUM(B5:B72)</f>
        <v>3099174</v>
      </c>
      <c r="C73" s="104">
        <f t="shared" ref="C73:H73" si="0">SUM(C5:C72)</f>
        <v>1321663</v>
      </c>
      <c r="D73" s="104">
        <f t="shared" si="0"/>
        <v>689742</v>
      </c>
      <c r="E73" s="104">
        <f t="shared" si="0"/>
        <v>792259</v>
      </c>
      <c r="F73" s="104">
        <f t="shared" si="0"/>
        <v>5902838</v>
      </c>
      <c r="G73" s="104">
        <f t="shared" si="0"/>
        <v>238885660</v>
      </c>
      <c r="H73" s="104">
        <f t="shared" si="0"/>
        <v>312157164</v>
      </c>
      <c r="I73" s="169">
        <f>'Operating Revenue I - 2014'!G73/'Operating Revenue I - 2014'!B73</f>
        <v>48.378442643390187</v>
      </c>
      <c r="J73" s="295">
        <f>'Operating Revenue I - 2014'!K73/'Operating Revenue I - 2014'!B73</f>
        <v>1.3538963881287385</v>
      </c>
      <c r="K73" s="169">
        <f>'Operating Revenue I - 2014'!L73/'Operating Revenue I - 2014'!B73</f>
        <v>0.13603983771247796</v>
      </c>
      <c r="L73" s="296">
        <f>F73/'Operating Revenue I - 2014'!B73</f>
        <v>1.2634620838599686</v>
      </c>
      <c r="M73" s="171">
        <f>G73/'Operating Revenue I - 2014'!B73</f>
        <v>51.13184095309137</v>
      </c>
    </row>
    <row r="74" spans="1:44" s="173" customFormat="1" x14ac:dyDescent="0.2">
      <c r="A74" s="320" t="s">
        <v>82</v>
      </c>
      <c r="B74" s="173" t="s">
        <v>311</v>
      </c>
      <c r="E74" s="175"/>
      <c r="I74" s="328">
        <v>32.049999999999997</v>
      </c>
      <c r="J74" s="328">
        <v>2.6</v>
      </c>
      <c r="K74" s="328">
        <v>0.2</v>
      </c>
      <c r="L74" s="328">
        <v>3.13</v>
      </c>
      <c r="M74" s="328">
        <v>37.979999999999997</v>
      </c>
    </row>
    <row r="75" spans="1:44" s="26" customFormat="1" x14ac:dyDescent="0.2">
      <c r="A75" s="69"/>
      <c r="B75" s="28"/>
      <c r="C75" s="28"/>
      <c r="D75" s="28"/>
      <c r="E75" s="28"/>
      <c r="F75" s="28"/>
      <c r="G75" s="28"/>
      <c r="H75" s="28"/>
      <c r="I75" s="70"/>
      <c r="J75" s="71"/>
      <c r="K75" s="71"/>
      <c r="L75" s="71"/>
      <c r="M75" s="6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69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44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9" spans="1:44" x14ac:dyDescent="0.2">
      <c r="L79" s="28"/>
      <c r="M79" s="28"/>
      <c r="AQ79"/>
      <c r="AR79"/>
    </row>
    <row r="80" spans="1:44" x14ac:dyDescent="0.2">
      <c r="A80" s="26" t="s">
        <v>314</v>
      </c>
      <c r="B80" s="28"/>
      <c r="D80" s="172"/>
      <c r="E80" s="172"/>
      <c r="F80" s="1" t="s">
        <v>315</v>
      </c>
      <c r="G80" s="64"/>
      <c r="H80" s="64"/>
      <c r="I80" s="64"/>
      <c r="J80" s="64"/>
      <c r="K80" s="64"/>
      <c r="L80" s="64"/>
      <c r="M80" s="64"/>
      <c r="N80" s="64"/>
      <c r="O80" s="64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2:44" x14ac:dyDescent="0.2">
      <c r="L81" s="28"/>
      <c r="M81" s="28"/>
      <c r="AQ81"/>
      <c r="AR81"/>
    </row>
    <row r="82" spans="12:44" x14ac:dyDescent="0.2">
      <c r="L82" s="28"/>
      <c r="M82" s="28"/>
      <c r="AQ82"/>
      <c r="AR82"/>
    </row>
  </sheetData>
  <mergeCells count="4">
    <mergeCell ref="A1:M2"/>
    <mergeCell ref="I3:M3"/>
    <mergeCell ref="A3:A4"/>
    <mergeCell ref="B3:H3"/>
  </mergeCells>
  <phoneticPr fontId="0" type="noConversion"/>
  <printOptions horizontalCentered="1" verticalCentered="1" gridLines="1"/>
  <pageMargins left="0.5" right="0.5" top="0.65" bottom="0.65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86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defaultColWidth="8.7109375" defaultRowHeight="12.75" x14ac:dyDescent="0.2"/>
  <cols>
    <col min="1" max="1" width="29.85546875" style="84" bestFit="1" customWidth="1"/>
    <col min="2" max="2" width="9.85546875" style="84" bestFit="1" customWidth="1"/>
    <col min="3" max="3" width="1.85546875" style="84" bestFit="1" customWidth="1"/>
    <col min="4" max="6" width="8.85546875" style="339" bestFit="1" customWidth="1"/>
    <col min="7" max="7" width="6.85546875" style="339" bestFit="1" customWidth="1"/>
    <col min="8" max="8" width="6" style="339" bestFit="1" customWidth="1"/>
    <col min="9" max="9" width="8.85546875" style="339" bestFit="1" customWidth="1"/>
    <col min="10" max="10" width="8.140625" style="339" bestFit="1" customWidth="1"/>
    <col min="11" max="11" width="8" style="339" bestFit="1" customWidth="1"/>
    <col min="12" max="12" width="8.140625" style="339" bestFit="1" customWidth="1"/>
    <col min="13" max="13" width="7" style="339" bestFit="1" customWidth="1"/>
    <col min="14" max="14" width="10.140625" style="339" customWidth="1"/>
    <col min="15" max="15" width="6.42578125" style="339" bestFit="1" customWidth="1"/>
    <col min="16" max="16" width="6.85546875" style="177" customWidth="1"/>
    <col min="17" max="28" width="9.140625" style="183" customWidth="1"/>
    <col min="29" max="16384" width="8.7109375" style="84"/>
  </cols>
  <sheetData>
    <row r="1" spans="1:28" s="336" customFormat="1" ht="12.95" customHeight="1" x14ac:dyDescent="0.25">
      <c r="A1" s="389" t="s">
        <v>178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1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28" s="336" customFormat="1" ht="12.95" customHeight="1" x14ac:dyDescent="0.25">
      <c r="A2" s="392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4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</row>
    <row r="3" spans="1:28" s="202" customFormat="1" ht="12.75" customHeight="1" x14ac:dyDescent="0.2">
      <c r="A3" s="430" t="s">
        <v>23</v>
      </c>
      <c r="B3" s="432" t="s">
        <v>2</v>
      </c>
      <c r="C3" s="408"/>
      <c r="D3" s="434" t="s">
        <v>179</v>
      </c>
      <c r="E3" s="434"/>
      <c r="F3" s="434"/>
      <c r="G3" s="434"/>
      <c r="H3" s="434"/>
      <c r="I3" s="434" t="s">
        <v>180</v>
      </c>
      <c r="J3" s="434"/>
      <c r="K3" s="434"/>
      <c r="L3" s="434"/>
      <c r="M3" s="434"/>
      <c r="N3" s="434"/>
      <c r="O3" s="434"/>
      <c r="P3" s="435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</row>
    <row r="4" spans="1:28" s="338" customFormat="1" ht="44.25" customHeight="1" x14ac:dyDescent="0.2">
      <c r="A4" s="431"/>
      <c r="B4" s="433"/>
      <c r="C4" s="409"/>
      <c r="D4" s="105" t="s">
        <v>181</v>
      </c>
      <c r="E4" s="105" t="s">
        <v>182</v>
      </c>
      <c r="F4" s="105" t="s">
        <v>183</v>
      </c>
      <c r="G4" s="105" t="s">
        <v>289</v>
      </c>
      <c r="H4" s="309" t="s">
        <v>184</v>
      </c>
      <c r="I4" s="105" t="s">
        <v>185</v>
      </c>
      <c r="J4" s="105" t="s">
        <v>186</v>
      </c>
      <c r="K4" s="105" t="s">
        <v>187</v>
      </c>
      <c r="L4" s="105" t="s">
        <v>125</v>
      </c>
      <c r="M4" s="105" t="s">
        <v>188</v>
      </c>
      <c r="N4" s="105" t="s">
        <v>189</v>
      </c>
      <c r="O4" s="105" t="s">
        <v>289</v>
      </c>
      <c r="P4" s="310" t="s">
        <v>184</v>
      </c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</row>
    <row r="5" spans="1:28" ht="12.95" customHeight="1" x14ac:dyDescent="0.2">
      <c r="A5" s="176" t="s">
        <v>232</v>
      </c>
      <c r="B5" s="85">
        <v>62486</v>
      </c>
      <c r="C5" s="85"/>
      <c r="D5" s="88">
        <v>744197</v>
      </c>
      <c r="E5" s="88">
        <v>277881</v>
      </c>
      <c r="F5" s="88">
        <v>1022078</v>
      </c>
      <c r="G5" s="163">
        <f>F5/'Operating Expenditures 2 - 2014'!O5</f>
        <v>0.65036839730785845</v>
      </c>
      <c r="H5" s="311">
        <f>F5/B5</f>
        <v>16.356911948276412</v>
      </c>
      <c r="I5" s="88">
        <v>84783</v>
      </c>
      <c r="J5" s="88">
        <v>10507</v>
      </c>
      <c r="K5" s="88">
        <v>27241</v>
      </c>
      <c r="L5" s="88">
        <v>6701</v>
      </c>
      <c r="M5" s="88">
        <v>0</v>
      </c>
      <c r="N5" s="88">
        <f>SUM(I5:M5)</f>
        <v>129232</v>
      </c>
      <c r="O5" s="83">
        <f>N5/'Operating Expenditures 2 - 2014'!O5</f>
        <v>8.2232871386419798E-2</v>
      </c>
      <c r="P5" s="181">
        <f>N5/B5</f>
        <v>2.0681752712607624</v>
      </c>
    </row>
    <row r="6" spans="1:28" ht="12.95" customHeight="1" x14ac:dyDescent="0.2">
      <c r="A6" s="176" t="s">
        <v>31</v>
      </c>
      <c r="B6" s="85">
        <v>25713</v>
      </c>
      <c r="C6" s="85"/>
      <c r="D6" s="88">
        <v>429598</v>
      </c>
      <c r="E6" s="88">
        <v>140835</v>
      </c>
      <c r="F6" s="88">
        <v>570433</v>
      </c>
      <c r="G6" s="163">
        <f>F6/'Operating Expenditures 2 - 2014'!O6</f>
        <v>0.6377229777167619</v>
      </c>
      <c r="H6" s="311">
        <f t="shared" ref="H6:H69" si="0">F6/B6</f>
        <v>22.184614786294869</v>
      </c>
      <c r="I6" s="88">
        <v>63967</v>
      </c>
      <c r="J6" s="88">
        <v>5073</v>
      </c>
      <c r="K6" s="88">
        <v>15374</v>
      </c>
      <c r="L6" s="88">
        <v>10911</v>
      </c>
      <c r="M6" s="88">
        <v>30322</v>
      </c>
      <c r="N6" s="88">
        <f t="shared" ref="N6:N69" si="1">SUM(I6:M6)</f>
        <v>125647</v>
      </c>
      <c r="O6" s="83">
        <f>N6/'Operating Expenditures 2 - 2014'!O6</f>
        <v>0.14046869480057778</v>
      </c>
      <c r="P6" s="181">
        <f t="shared" ref="P6:P69" si="2">N6/B6</f>
        <v>4.8865165480496247</v>
      </c>
    </row>
    <row r="7" spans="1:28" ht="12.95" customHeight="1" x14ac:dyDescent="0.2">
      <c r="A7" s="176" t="s">
        <v>233</v>
      </c>
      <c r="B7" s="85">
        <v>117029</v>
      </c>
      <c r="C7" s="85"/>
      <c r="D7" s="88">
        <v>2628068</v>
      </c>
      <c r="E7" s="88">
        <v>860230</v>
      </c>
      <c r="F7" s="88">
        <v>3488298</v>
      </c>
      <c r="G7" s="163">
        <f>F7/'Operating Expenditures 2 - 2014'!O7</f>
        <v>0.59708626937005416</v>
      </c>
      <c r="H7" s="311">
        <f t="shared" si="0"/>
        <v>29.807124729767835</v>
      </c>
      <c r="I7" s="88">
        <v>363841</v>
      </c>
      <c r="J7" s="88">
        <v>36324</v>
      </c>
      <c r="K7" s="88">
        <v>0</v>
      </c>
      <c r="L7" s="88">
        <v>68328</v>
      </c>
      <c r="M7" s="88">
        <v>227</v>
      </c>
      <c r="N7" s="88">
        <f t="shared" si="1"/>
        <v>468720</v>
      </c>
      <c r="O7" s="83">
        <f>N7/'Operating Expenditures 2 - 2014'!O7</f>
        <v>8.0230036590661635E-2</v>
      </c>
      <c r="P7" s="181">
        <f t="shared" si="2"/>
        <v>4.0051611139119361</v>
      </c>
    </row>
    <row r="8" spans="1:28" ht="12.95" customHeight="1" x14ac:dyDescent="0.2">
      <c r="A8" s="176" t="s">
        <v>234</v>
      </c>
      <c r="B8" s="85">
        <v>23034</v>
      </c>
      <c r="C8" s="85"/>
      <c r="D8" s="88">
        <v>403714</v>
      </c>
      <c r="E8" s="88">
        <v>187380</v>
      </c>
      <c r="F8" s="88">
        <v>591094</v>
      </c>
      <c r="G8" s="163">
        <f>F8/'Operating Expenditures 2 - 2014'!O8</f>
        <v>0.6990347522309972</v>
      </c>
      <c r="H8" s="311">
        <f t="shared" si="0"/>
        <v>25.661804289311451</v>
      </c>
      <c r="I8" s="88">
        <v>54072</v>
      </c>
      <c r="J8" s="88">
        <v>1321</v>
      </c>
      <c r="K8" s="88">
        <v>16015</v>
      </c>
      <c r="L8" s="88">
        <v>10856</v>
      </c>
      <c r="M8" s="88">
        <v>82</v>
      </c>
      <c r="N8" s="88">
        <f t="shared" si="1"/>
        <v>82346</v>
      </c>
      <c r="O8" s="83">
        <f>N8/'Operating Expenditures 2 - 2014'!O8</f>
        <v>9.7383353082950763E-2</v>
      </c>
      <c r="P8" s="181">
        <f t="shared" si="2"/>
        <v>3.5749761222540593</v>
      </c>
    </row>
    <row r="9" spans="1:28" ht="12.95" customHeight="1" x14ac:dyDescent="0.2">
      <c r="A9" s="176" t="s">
        <v>32</v>
      </c>
      <c r="B9" s="85">
        <v>30432</v>
      </c>
      <c r="C9" s="85"/>
      <c r="D9" s="88">
        <v>251039</v>
      </c>
      <c r="E9" s="88">
        <v>28825</v>
      </c>
      <c r="F9" s="88">
        <v>279864</v>
      </c>
      <c r="G9" s="163">
        <f>F9/'Operating Expenditures 2 - 2014'!O9</f>
        <v>0.62761737102362558</v>
      </c>
      <c r="H9" s="311">
        <f t="shared" si="0"/>
        <v>9.1963722397476335</v>
      </c>
      <c r="I9" s="88">
        <v>38085</v>
      </c>
      <c r="J9" s="88">
        <v>3480</v>
      </c>
      <c r="K9" s="88">
        <v>0</v>
      </c>
      <c r="L9" s="88">
        <v>2125</v>
      </c>
      <c r="M9" s="88">
        <v>0</v>
      </c>
      <c r="N9" s="88">
        <f t="shared" si="1"/>
        <v>43690</v>
      </c>
      <c r="O9" s="83">
        <f>N9/'Operating Expenditures 2 - 2014'!O9</f>
        <v>9.7978314252716331E-2</v>
      </c>
      <c r="P9" s="181">
        <f t="shared" si="2"/>
        <v>1.4356598317560463</v>
      </c>
    </row>
    <row r="10" spans="1:28" ht="12.95" customHeight="1" x14ac:dyDescent="0.2">
      <c r="A10" s="176" t="s">
        <v>235</v>
      </c>
      <c r="B10" s="85">
        <v>41145</v>
      </c>
      <c r="C10" s="85"/>
      <c r="D10" s="88">
        <v>286500</v>
      </c>
      <c r="E10" s="88">
        <v>90359</v>
      </c>
      <c r="F10" s="88">
        <v>376859</v>
      </c>
      <c r="G10" s="163">
        <f>F10/'Operating Expenditures 2 - 2014'!O10</f>
        <v>0.64629365400577599</v>
      </c>
      <c r="H10" s="311">
        <f t="shared" si="0"/>
        <v>9.1592903147405522</v>
      </c>
      <c r="I10" s="88">
        <v>41920</v>
      </c>
      <c r="J10" s="88">
        <v>1245</v>
      </c>
      <c r="K10" s="88">
        <v>0</v>
      </c>
      <c r="L10" s="88">
        <v>3736</v>
      </c>
      <c r="M10" s="88">
        <v>0</v>
      </c>
      <c r="N10" s="88">
        <f t="shared" si="1"/>
        <v>46901</v>
      </c>
      <c r="O10" s="83">
        <f>N10/'Operating Expenditures 2 - 2014'!O10</f>
        <v>8.0432784321257805E-2</v>
      </c>
      <c r="P10" s="181">
        <f t="shared" si="2"/>
        <v>1.1398954915542594</v>
      </c>
    </row>
    <row r="11" spans="1:28" ht="12.95" customHeight="1" x14ac:dyDescent="0.2">
      <c r="A11" s="176" t="s">
        <v>236</v>
      </c>
      <c r="B11" s="85">
        <v>36198</v>
      </c>
      <c r="C11" s="85"/>
      <c r="D11" s="88">
        <v>681143</v>
      </c>
      <c r="E11" s="88">
        <v>233654</v>
      </c>
      <c r="F11" s="88">
        <v>914797</v>
      </c>
      <c r="G11" s="163">
        <f>F11/'Operating Expenditures 2 - 2014'!O11</f>
        <v>0.5844638670065615</v>
      </c>
      <c r="H11" s="311">
        <f t="shared" si="0"/>
        <v>25.27203160395602</v>
      </c>
      <c r="I11" s="88">
        <v>64977</v>
      </c>
      <c r="J11" s="88">
        <v>6094</v>
      </c>
      <c r="K11" s="88">
        <v>41001</v>
      </c>
      <c r="L11" s="88">
        <v>52909</v>
      </c>
      <c r="M11" s="88">
        <v>0</v>
      </c>
      <c r="N11" s="88">
        <f t="shared" si="1"/>
        <v>164981</v>
      </c>
      <c r="O11" s="83">
        <f>N11/'Operating Expenditures 2 - 2014'!O11</f>
        <v>0.10540637238929459</v>
      </c>
      <c r="P11" s="181">
        <f t="shared" si="2"/>
        <v>4.5577379965743967</v>
      </c>
    </row>
    <row r="12" spans="1:28" ht="12.95" customHeight="1" x14ac:dyDescent="0.2">
      <c r="A12" s="176" t="s">
        <v>33</v>
      </c>
      <c r="B12" s="85">
        <v>13885</v>
      </c>
      <c r="C12" s="85"/>
      <c r="D12" s="88">
        <v>469529</v>
      </c>
      <c r="E12" s="88">
        <v>81686</v>
      </c>
      <c r="F12" s="88">
        <v>551215</v>
      </c>
      <c r="G12" s="163">
        <f>F12/'Operating Expenditures 2 - 2014'!O12</f>
        <v>0.559542105615774</v>
      </c>
      <c r="H12" s="311">
        <f t="shared" si="0"/>
        <v>39.698595606769892</v>
      </c>
      <c r="I12" s="88">
        <v>46284</v>
      </c>
      <c r="J12" s="88">
        <v>5294</v>
      </c>
      <c r="K12" s="88">
        <v>9369</v>
      </c>
      <c r="L12" s="88">
        <v>8738</v>
      </c>
      <c r="M12" s="88">
        <v>926</v>
      </c>
      <c r="N12" s="88">
        <f t="shared" si="1"/>
        <v>70611</v>
      </c>
      <c r="O12" s="83">
        <f>N12/'Operating Expenditures 2 - 2014'!O12</f>
        <v>7.1677707645175504E-2</v>
      </c>
      <c r="P12" s="181">
        <f t="shared" si="2"/>
        <v>5.0854159164566077</v>
      </c>
    </row>
    <row r="13" spans="1:28" ht="12.95" customHeight="1" x14ac:dyDescent="0.2">
      <c r="A13" s="176" t="s">
        <v>237</v>
      </c>
      <c r="B13" s="85">
        <v>125064</v>
      </c>
      <c r="C13" s="85"/>
      <c r="D13" s="88">
        <v>2333473</v>
      </c>
      <c r="E13" s="88">
        <v>762651</v>
      </c>
      <c r="F13" s="88">
        <v>3096124</v>
      </c>
      <c r="G13" s="163">
        <f>F13/'Operating Expenditures 2 - 2014'!O13</f>
        <v>0.5525284301611334</v>
      </c>
      <c r="H13" s="311">
        <f t="shared" si="0"/>
        <v>24.756316765815903</v>
      </c>
      <c r="I13" s="88">
        <v>357776</v>
      </c>
      <c r="J13" s="88">
        <v>30897</v>
      </c>
      <c r="K13" s="88">
        <v>72024</v>
      </c>
      <c r="L13" s="88">
        <v>98213</v>
      </c>
      <c r="M13" s="88">
        <v>900</v>
      </c>
      <c r="N13" s="88">
        <f t="shared" si="1"/>
        <v>559810</v>
      </c>
      <c r="O13" s="83">
        <f>N13/'Operating Expenditures 2 - 2014'!O13</f>
        <v>9.9902633256453585E-2</v>
      </c>
      <c r="P13" s="181">
        <f t="shared" si="2"/>
        <v>4.4761881916458774</v>
      </c>
    </row>
    <row r="14" spans="1:28" ht="12.95" customHeight="1" x14ac:dyDescent="0.2">
      <c r="A14" s="176" t="s">
        <v>34</v>
      </c>
      <c r="B14" s="85">
        <v>197204</v>
      </c>
      <c r="C14" s="85"/>
      <c r="D14" s="88">
        <v>3706752</v>
      </c>
      <c r="E14" s="88">
        <v>1561876</v>
      </c>
      <c r="F14" s="88">
        <v>5268628</v>
      </c>
      <c r="G14" s="163">
        <f>F14/'Operating Expenditures 2 - 2014'!O14</f>
        <v>0.59157175848784072</v>
      </c>
      <c r="H14" s="311">
        <f t="shared" si="0"/>
        <v>26.716638607736151</v>
      </c>
      <c r="I14" s="88">
        <v>627682</v>
      </c>
      <c r="J14" s="88">
        <v>57843</v>
      </c>
      <c r="K14" s="88">
        <v>131627</v>
      </c>
      <c r="L14" s="88">
        <v>346789</v>
      </c>
      <c r="M14" s="88">
        <v>6504</v>
      </c>
      <c r="N14" s="88">
        <f t="shared" si="1"/>
        <v>1170445</v>
      </c>
      <c r="O14" s="83">
        <f>N14/'Operating Expenditures 2 - 2014'!O14</f>
        <v>0.13141983204418697</v>
      </c>
      <c r="P14" s="181">
        <f t="shared" si="2"/>
        <v>5.9351990831828969</v>
      </c>
    </row>
    <row r="15" spans="1:28" ht="12.95" customHeight="1" x14ac:dyDescent="0.2">
      <c r="A15" s="176" t="s">
        <v>35</v>
      </c>
      <c r="B15" s="85">
        <v>9894</v>
      </c>
      <c r="C15" s="85"/>
      <c r="D15" s="88">
        <v>89983</v>
      </c>
      <c r="E15" s="88">
        <v>23498</v>
      </c>
      <c r="F15" s="88">
        <v>113481</v>
      </c>
      <c r="G15" s="163">
        <f>F15/'Operating Expenditures 2 - 2014'!O15</f>
        <v>0.47808447713657387</v>
      </c>
      <c r="H15" s="311">
        <f t="shared" si="0"/>
        <v>11.469678593086719</v>
      </c>
      <c r="I15" s="88">
        <v>24775</v>
      </c>
      <c r="J15" s="88">
        <v>2202</v>
      </c>
      <c r="K15" s="88">
        <v>0</v>
      </c>
      <c r="L15" s="88">
        <v>0</v>
      </c>
      <c r="M15" s="88">
        <v>0</v>
      </c>
      <c r="N15" s="88">
        <f t="shared" si="1"/>
        <v>26977</v>
      </c>
      <c r="O15" s="83">
        <f>N15/'Operating Expenditures 2 - 2014'!O15</f>
        <v>0.11365149178905151</v>
      </c>
      <c r="P15" s="181">
        <f t="shared" si="2"/>
        <v>2.7266019809985851</v>
      </c>
    </row>
    <row r="16" spans="1:28" ht="12.95" customHeight="1" x14ac:dyDescent="0.2">
      <c r="A16" s="176" t="s">
        <v>36</v>
      </c>
      <c r="B16" s="85">
        <v>6679</v>
      </c>
      <c r="C16" s="85"/>
      <c r="D16" s="88">
        <v>541458</v>
      </c>
      <c r="E16" s="88">
        <v>211203</v>
      </c>
      <c r="F16" s="88">
        <v>752661</v>
      </c>
      <c r="G16" s="163">
        <f>F16/'Operating Expenditures 2 - 2014'!O16</f>
        <v>0.65608467914515411</v>
      </c>
      <c r="H16" s="311">
        <f t="shared" si="0"/>
        <v>112.6906722563258</v>
      </c>
      <c r="I16" s="88">
        <v>57075</v>
      </c>
      <c r="J16" s="88">
        <v>1667</v>
      </c>
      <c r="K16" s="88">
        <v>3949</v>
      </c>
      <c r="L16" s="88">
        <v>34223</v>
      </c>
      <c r="M16" s="88">
        <v>23725</v>
      </c>
      <c r="N16" s="88">
        <f t="shared" si="1"/>
        <v>120639</v>
      </c>
      <c r="O16" s="83">
        <f>N16/'Operating Expenditures 2 - 2014'!O16</f>
        <v>0.10515942716228455</v>
      </c>
      <c r="P16" s="181">
        <f t="shared" si="2"/>
        <v>18.062434496182064</v>
      </c>
    </row>
    <row r="17" spans="1:16" ht="12.95" customHeight="1" x14ac:dyDescent="0.2">
      <c r="A17" s="176" t="s">
        <v>238</v>
      </c>
      <c r="B17" s="85">
        <v>10151</v>
      </c>
      <c r="C17" s="85"/>
      <c r="D17" s="88">
        <v>131769</v>
      </c>
      <c r="E17" s="88">
        <v>41181</v>
      </c>
      <c r="F17" s="88">
        <v>172950</v>
      </c>
      <c r="G17" s="163">
        <f>F17/'Operating Expenditures 2 - 2014'!O17</f>
        <v>0.56747897588009277</v>
      </c>
      <c r="H17" s="311">
        <f t="shared" si="0"/>
        <v>17.037730272879518</v>
      </c>
      <c r="I17" s="88">
        <v>35180</v>
      </c>
      <c r="J17" s="88">
        <v>2453</v>
      </c>
      <c r="K17" s="88">
        <v>3000</v>
      </c>
      <c r="L17" s="88">
        <v>4524</v>
      </c>
      <c r="M17" s="88">
        <v>0</v>
      </c>
      <c r="N17" s="88">
        <f t="shared" si="1"/>
        <v>45157</v>
      </c>
      <c r="O17" s="83">
        <f>N17/'Operating Expenditures 2 - 2014'!O17</f>
        <v>0.14816795671475774</v>
      </c>
      <c r="P17" s="181">
        <f t="shared" si="2"/>
        <v>4.4485272386956947</v>
      </c>
    </row>
    <row r="18" spans="1:16" ht="12.95" customHeight="1" x14ac:dyDescent="0.2">
      <c r="A18" s="176" t="s">
        <v>239</v>
      </c>
      <c r="B18" s="85">
        <v>16412</v>
      </c>
      <c r="C18" s="85"/>
      <c r="D18" s="88">
        <v>277600</v>
      </c>
      <c r="E18" s="88">
        <v>61400</v>
      </c>
      <c r="F18" s="88">
        <v>339000</v>
      </c>
      <c r="G18" s="163">
        <f>F18/'Operating Expenditures 2 - 2014'!O18</f>
        <v>0.65469293163383546</v>
      </c>
      <c r="H18" s="311">
        <f t="shared" si="0"/>
        <v>20.655617840604435</v>
      </c>
      <c r="I18" s="88">
        <v>31000</v>
      </c>
      <c r="J18" s="88">
        <v>1600</v>
      </c>
      <c r="K18" s="88">
        <v>7500</v>
      </c>
      <c r="L18" s="88">
        <v>7500</v>
      </c>
      <c r="M18" s="88">
        <v>0</v>
      </c>
      <c r="N18" s="88">
        <f t="shared" si="1"/>
        <v>47600</v>
      </c>
      <c r="O18" s="83">
        <f>N18/'Operating Expenditures 2 - 2014'!O18</f>
        <v>9.1927385090768643E-2</v>
      </c>
      <c r="P18" s="181">
        <f t="shared" si="2"/>
        <v>2.900316841335608</v>
      </c>
    </row>
    <row r="19" spans="1:16" ht="12.95" customHeight="1" x14ac:dyDescent="0.2">
      <c r="A19" s="176" t="s">
        <v>240</v>
      </c>
      <c r="B19" s="85">
        <v>20466</v>
      </c>
      <c r="C19" s="85"/>
      <c r="D19" s="88">
        <v>313914</v>
      </c>
      <c r="E19" s="88">
        <v>47380</v>
      </c>
      <c r="F19" s="88">
        <v>361294</v>
      </c>
      <c r="G19" s="163">
        <f>F19/'Operating Expenditures 2 - 2014'!O19</f>
        <v>0.49513965691857126</v>
      </c>
      <c r="H19" s="311">
        <f t="shared" si="0"/>
        <v>17.653376331476597</v>
      </c>
      <c r="I19" s="88">
        <v>61602</v>
      </c>
      <c r="J19" s="88">
        <v>9269</v>
      </c>
      <c r="K19" s="88">
        <v>13792</v>
      </c>
      <c r="L19" s="88">
        <v>8847</v>
      </c>
      <c r="M19" s="88">
        <v>0</v>
      </c>
      <c r="N19" s="88">
        <f t="shared" si="1"/>
        <v>93510</v>
      </c>
      <c r="O19" s="83">
        <f>N19/'Operating Expenditures 2 - 2014'!O19</f>
        <v>0.12815189103183447</v>
      </c>
      <c r="P19" s="181">
        <f t="shared" si="2"/>
        <v>4.5690413368513632</v>
      </c>
    </row>
    <row r="20" spans="1:16" ht="12.95" customHeight="1" x14ac:dyDescent="0.2">
      <c r="A20" s="176" t="s">
        <v>63</v>
      </c>
      <c r="B20" s="85">
        <v>27142</v>
      </c>
      <c r="C20" s="85"/>
      <c r="D20" s="88">
        <v>1203242</v>
      </c>
      <c r="E20" s="88">
        <v>381475</v>
      </c>
      <c r="F20" s="88">
        <v>1584717</v>
      </c>
      <c r="G20" s="163">
        <f>F20/'Operating Expenditures 2 - 2014'!O20</f>
        <v>0.74224542875489863</v>
      </c>
      <c r="H20" s="311">
        <f t="shared" si="0"/>
        <v>58.386154299609458</v>
      </c>
      <c r="I20" s="88">
        <v>104563</v>
      </c>
      <c r="J20" s="88">
        <v>8637</v>
      </c>
      <c r="K20" s="88">
        <v>22930</v>
      </c>
      <c r="L20" s="88">
        <v>47329</v>
      </c>
      <c r="M20" s="88">
        <v>0</v>
      </c>
      <c r="N20" s="88">
        <f t="shared" si="1"/>
        <v>183459</v>
      </c>
      <c r="O20" s="83">
        <f>N20/'Operating Expenditures 2 - 2014'!O20</f>
        <v>8.5928026337790883E-2</v>
      </c>
      <c r="P20" s="181">
        <f t="shared" si="2"/>
        <v>6.7592292388180679</v>
      </c>
    </row>
    <row r="21" spans="1:16" ht="12.95" customHeight="1" x14ac:dyDescent="0.2">
      <c r="A21" s="176" t="s">
        <v>241</v>
      </c>
      <c r="B21" s="85">
        <v>446042</v>
      </c>
      <c r="C21" s="85"/>
      <c r="D21" s="88">
        <v>13625801</v>
      </c>
      <c r="E21" s="88">
        <v>6457517</v>
      </c>
      <c r="F21" s="88">
        <v>20083318</v>
      </c>
      <c r="G21" s="163">
        <f>F21/'Operating Expenditures 2 - 2014'!O21</f>
        <v>0.57480418672233946</v>
      </c>
      <c r="H21" s="311">
        <f t="shared" si="0"/>
        <v>45.025620905654627</v>
      </c>
      <c r="I21" s="88">
        <v>2004898</v>
      </c>
      <c r="J21" s="88">
        <v>158790</v>
      </c>
      <c r="K21" s="88">
        <v>2363191</v>
      </c>
      <c r="L21" s="88">
        <v>684296</v>
      </c>
      <c r="M21" s="88">
        <v>52638</v>
      </c>
      <c r="N21" s="88">
        <f t="shared" si="1"/>
        <v>5263813</v>
      </c>
      <c r="O21" s="83">
        <f>N21/'Operating Expenditures 2 - 2014'!O21</f>
        <v>0.15065547189580317</v>
      </c>
      <c r="P21" s="181">
        <f t="shared" si="2"/>
        <v>11.801159980450272</v>
      </c>
    </row>
    <row r="22" spans="1:16" ht="12.95" customHeight="1" x14ac:dyDescent="0.2">
      <c r="A22" s="176" t="s">
        <v>242</v>
      </c>
      <c r="B22" s="85">
        <v>7487</v>
      </c>
      <c r="C22" s="85"/>
      <c r="D22" s="88">
        <v>149903</v>
      </c>
      <c r="E22" s="88">
        <v>43135</v>
      </c>
      <c r="F22" s="88">
        <v>193038</v>
      </c>
      <c r="G22" s="163">
        <f>F22/'Operating Expenditures 2 - 2014'!O22</f>
        <v>0.69688053919993642</v>
      </c>
      <c r="H22" s="311">
        <f t="shared" si="0"/>
        <v>25.783090690530251</v>
      </c>
      <c r="I22" s="88">
        <v>7543</v>
      </c>
      <c r="J22" s="88">
        <v>1095</v>
      </c>
      <c r="K22" s="88">
        <v>3000</v>
      </c>
      <c r="L22" s="88">
        <v>2032</v>
      </c>
      <c r="M22" s="88">
        <v>0</v>
      </c>
      <c r="N22" s="88">
        <f t="shared" si="1"/>
        <v>13670</v>
      </c>
      <c r="O22" s="83">
        <f>N22/'Operating Expenditures 2 - 2014'!O22</f>
        <v>4.9349646032714446E-2</v>
      </c>
      <c r="P22" s="181">
        <f t="shared" si="2"/>
        <v>1.8258314411646854</v>
      </c>
    </row>
    <row r="23" spans="1:16" ht="12.95" customHeight="1" x14ac:dyDescent="0.2">
      <c r="A23" s="176" t="s">
        <v>243</v>
      </c>
      <c r="B23" s="85">
        <v>33700</v>
      </c>
      <c r="C23" s="85"/>
      <c r="D23" s="88">
        <v>395515</v>
      </c>
      <c r="E23" s="88">
        <v>137849</v>
      </c>
      <c r="F23" s="88">
        <v>533364</v>
      </c>
      <c r="G23" s="163">
        <f>F23/'Operating Expenditures 2 - 2014'!O23</f>
        <v>0.51199880199168879</v>
      </c>
      <c r="H23" s="311">
        <f t="shared" si="0"/>
        <v>15.826824925816023</v>
      </c>
      <c r="I23" s="88">
        <v>39220</v>
      </c>
      <c r="J23" s="88">
        <v>4761</v>
      </c>
      <c r="K23" s="88">
        <v>5770</v>
      </c>
      <c r="L23" s="88">
        <v>5678</v>
      </c>
      <c r="M23" s="88">
        <v>0</v>
      </c>
      <c r="N23" s="88">
        <f t="shared" si="1"/>
        <v>55429</v>
      </c>
      <c r="O23" s="83">
        <f>N23/'Operating Expenditures 2 - 2014'!O23</f>
        <v>5.3208655994025321E-2</v>
      </c>
      <c r="P23" s="181">
        <f t="shared" si="2"/>
        <v>1.6447774480712165</v>
      </c>
    </row>
    <row r="24" spans="1:16" ht="12.95" customHeight="1" x14ac:dyDescent="0.2">
      <c r="A24" s="31" t="s">
        <v>318</v>
      </c>
      <c r="B24" s="85">
        <v>20441</v>
      </c>
      <c r="C24" s="85"/>
      <c r="D24" s="88">
        <v>320016</v>
      </c>
      <c r="E24" s="88">
        <v>62277</v>
      </c>
      <c r="F24" s="88">
        <v>382293</v>
      </c>
      <c r="G24" s="163">
        <f>F24/'Operating Expenditures 2 - 2014'!O24</f>
        <v>0.59165935397601432</v>
      </c>
      <c r="H24" s="311">
        <f t="shared" si="0"/>
        <v>18.702265055525658</v>
      </c>
      <c r="I24" s="88">
        <v>35300</v>
      </c>
      <c r="J24" s="88">
        <v>3772</v>
      </c>
      <c r="K24" s="88">
        <v>7956</v>
      </c>
      <c r="L24" s="88">
        <v>9702</v>
      </c>
      <c r="M24" s="88">
        <v>7735</v>
      </c>
      <c r="N24" s="88">
        <f t="shared" si="1"/>
        <v>64465</v>
      </c>
      <c r="O24" s="83">
        <f>N24/'Operating Expenditures 2 - 2014'!O24</f>
        <v>9.9769863047619936E-2</v>
      </c>
      <c r="P24" s="181">
        <f t="shared" si="2"/>
        <v>3.1537106795166578</v>
      </c>
    </row>
    <row r="25" spans="1:16" ht="12.95" customHeight="1" x14ac:dyDescent="0.2">
      <c r="A25" s="176" t="s">
        <v>244</v>
      </c>
      <c r="B25" s="85">
        <v>22384</v>
      </c>
      <c r="C25" s="85"/>
      <c r="D25" s="88">
        <v>254122</v>
      </c>
      <c r="E25" s="88">
        <v>33438</v>
      </c>
      <c r="F25" s="88">
        <v>287560</v>
      </c>
      <c r="G25" s="163">
        <f>F25/'Operating Expenditures 2 - 2014'!O25</f>
        <v>0.55049735433529112</v>
      </c>
      <c r="H25" s="311">
        <f t="shared" si="0"/>
        <v>12.846676197283774</v>
      </c>
      <c r="I25" s="88">
        <v>21993</v>
      </c>
      <c r="J25" s="88">
        <v>5694</v>
      </c>
      <c r="K25" s="88">
        <v>8826</v>
      </c>
      <c r="L25" s="88">
        <v>15009</v>
      </c>
      <c r="M25" s="88">
        <v>0</v>
      </c>
      <c r="N25" s="88">
        <f t="shared" si="1"/>
        <v>51522</v>
      </c>
      <c r="O25" s="83">
        <f>N25/'Operating Expenditures 2 - 2014'!O25</f>
        <v>9.863237129664372E-2</v>
      </c>
      <c r="P25" s="181">
        <f t="shared" si="2"/>
        <v>2.3017333809864189</v>
      </c>
    </row>
    <row r="26" spans="1:16" ht="12.95" customHeight="1" x14ac:dyDescent="0.2">
      <c r="A26" s="176" t="s">
        <v>37</v>
      </c>
      <c r="B26" s="85">
        <v>73913</v>
      </c>
      <c r="C26" s="85"/>
      <c r="D26" s="88">
        <v>866471</v>
      </c>
      <c r="E26" s="88">
        <v>411713</v>
      </c>
      <c r="F26" s="88">
        <v>1278184</v>
      </c>
      <c r="G26" s="163">
        <f>F26/'Operating Expenditures 2 - 2014'!O26</f>
        <v>0.63916486479458656</v>
      </c>
      <c r="H26" s="311">
        <f t="shared" si="0"/>
        <v>17.293087819463423</v>
      </c>
      <c r="I26" s="88">
        <v>154868</v>
      </c>
      <c r="J26" s="88">
        <v>15972</v>
      </c>
      <c r="K26" s="88">
        <v>45850</v>
      </c>
      <c r="L26" s="88">
        <v>35181</v>
      </c>
      <c r="M26" s="88">
        <v>0</v>
      </c>
      <c r="N26" s="88">
        <f t="shared" si="1"/>
        <v>251871</v>
      </c>
      <c r="O26" s="83">
        <f>N26/'Operating Expenditures 2 - 2014'!O26</f>
        <v>0.12594985828384436</v>
      </c>
      <c r="P26" s="181">
        <f t="shared" si="2"/>
        <v>3.4076684750991029</v>
      </c>
    </row>
    <row r="27" spans="1:16" ht="12.95" customHeight="1" x14ac:dyDescent="0.2">
      <c r="A27" s="176" t="s">
        <v>245</v>
      </c>
      <c r="B27" s="85">
        <v>33327</v>
      </c>
      <c r="C27" s="85"/>
      <c r="D27" s="88">
        <v>900000</v>
      </c>
      <c r="E27" s="88">
        <v>275400</v>
      </c>
      <c r="F27" s="88">
        <v>1175400</v>
      </c>
      <c r="G27" s="163">
        <f>F27/'Operating Expenditures 2 - 2014'!O27</f>
        <v>0.64457999476834005</v>
      </c>
      <c r="H27" s="311">
        <f t="shared" si="0"/>
        <v>35.268701053200111</v>
      </c>
      <c r="I27" s="88">
        <v>96291</v>
      </c>
      <c r="J27" s="88">
        <v>16948</v>
      </c>
      <c r="K27" s="88">
        <v>11104</v>
      </c>
      <c r="L27" s="88">
        <v>26448</v>
      </c>
      <c r="M27" s="88">
        <v>1010</v>
      </c>
      <c r="N27" s="88">
        <f t="shared" si="1"/>
        <v>151801</v>
      </c>
      <c r="O27" s="83">
        <f>N27/'Operating Expenditures 2 - 2014'!O27</f>
        <v>8.3246458895549422E-2</v>
      </c>
      <c r="P27" s="181">
        <f t="shared" si="2"/>
        <v>4.554895430131725</v>
      </c>
    </row>
    <row r="28" spans="1:16" ht="12.95" customHeight="1" x14ac:dyDescent="0.2">
      <c r="A28" s="176" t="s">
        <v>38</v>
      </c>
      <c r="B28" s="85">
        <v>15994</v>
      </c>
      <c r="C28" s="85"/>
      <c r="D28" s="88">
        <v>456631</v>
      </c>
      <c r="E28" s="88">
        <v>193805</v>
      </c>
      <c r="F28" s="88">
        <v>650436</v>
      </c>
      <c r="G28" s="163">
        <f>F28/'Operating Expenditures 2 - 2014'!O28</f>
        <v>0.57328300050855774</v>
      </c>
      <c r="H28" s="311">
        <f t="shared" si="0"/>
        <v>40.667500312617229</v>
      </c>
      <c r="I28" s="88">
        <v>142367</v>
      </c>
      <c r="J28" s="88">
        <v>7755</v>
      </c>
      <c r="K28" s="88">
        <v>28625</v>
      </c>
      <c r="L28" s="88">
        <v>20028</v>
      </c>
      <c r="M28" s="88">
        <v>674</v>
      </c>
      <c r="N28" s="88">
        <f t="shared" si="1"/>
        <v>199449</v>
      </c>
      <c r="O28" s="83">
        <f>N28/'Operating Expenditures 2 - 2014'!O28</f>
        <v>0.17579088667975226</v>
      </c>
      <c r="P28" s="181">
        <f t="shared" si="2"/>
        <v>12.470238839564837</v>
      </c>
    </row>
    <row r="29" spans="1:16" ht="12.95" customHeight="1" x14ac:dyDescent="0.2">
      <c r="A29" s="176" t="s">
        <v>246</v>
      </c>
      <c r="B29" s="85">
        <v>31477</v>
      </c>
      <c r="C29" s="85"/>
      <c r="D29" s="88">
        <v>402919</v>
      </c>
      <c r="E29" s="88">
        <v>185663</v>
      </c>
      <c r="F29" s="88">
        <v>588582</v>
      </c>
      <c r="G29" s="163">
        <f>F29/'Operating Expenditures 2 - 2014'!O29</f>
        <v>0.50433098697147949</v>
      </c>
      <c r="H29" s="311">
        <f t="shared" si="0"/>
        <v>18.698795946246467</v>
      </c>
      <c r="I29" s="88">
        <v>46215</v>
      </c>
      <c r="J29" s="88">
        <v>10000</v>
      </c>
      <c r="K29" s="88">
        <v>12008</v>
      </c>
      <c r="L29" s="88">
        <v>6569</v>
      </c>
      <c r="M29" s="88">
        <v>33261</v>
      </c>
      <c r="N29" s="88">
        <f t="shared" si="1"/>
        <v>108053</v>
      </c>
      <c r="O29" s="83">
        <f>N29/'Operating Expenditures 2 - 2014'!O29</f>
        <v>9.2586039218374452E-2</v>
      </c>
      <c r="P29" s="181">
        <f t="shared" si="2"/>
        <v>3.4327604282491979</v>
      </c>
    </row>
    <row r="30" spans="1:16" ht="12.95" customHeight="1" x14ac:dyDescent="0.2">
      <c r="A30" s="176" t="s">
        <v>39</v>
      </c>
      <c r="B30" s="85">
        <v>435716</v>
      </c>
      <c r="C30" s="85"/>
      <c r="D30" s="88">
        <v>6940999</v>
      </c>
      <c r="E30" s="88">
        <v>2735095</v>
      </c>
      <c r="F30" s="88">
        <v>9676094</v>
      </c>
      <c r="G30" s="163">
        <f>F30/'Operating Expenditures 2 - 2014'!O30</f>
        <v>0.55916605319457491</v>
      </c>
      <c r="H30" s="311">
        <f t="shared" si="0"/>
        <v>22.207341479312213</v>
      </c>
      <c r="I30" s="88">
        <v>911762</v>
      </c>
      <c r="J30" s="88">
        <v>112796</v>
      </c>
      <c r="K30" s="88">
        <v>266706</v>
      </c>
      <c r="L30" s="88">
        <v>923236</v>
      </c>
      <c r="M30" s="88">
        <v>1402</v>
      </c>
      <c r="N30" s="88">
        <f t="shared" si="1"/>
        <v>2215902</v>
      </c>
      <c r="O30" s="83">
        <f>N30/'Operating Expenditures 2 - 2014'!O30</f>
        <v>0.12805344549215467</v>
      </c>
      <c r="P30" s="181">
        <f t="shared" si="2"/>
        <v>5.0856567121703131</v>
      </c>
    </row>
    <row r="31" spans="1:16" ht="12.95" customHeight="1" x14ac:dyDescent="0.2">
      <c r="A31" s="176" t="s">
        <v>247</v>
      </c>
      <c r="B31" s="85">
        <v>10188</v>
      </c>
      <c r="C31" s="85"/>
      <c r="D31" s="88">
        <v>115643</v>
      </c>
      <c r="E31" s="88">
        <v>42484</v>
      </c>
      <c r="F31" s="88">
        <v>158127</v>
      </c>
      <c r="G31" s="163">
        <f>F31/'Operating Expenditures 2 - 2014'!O31</f>
        <v>0.68898552113878875</v>
      </c>
      <c r="H31" s="311">
        <f t="shared" si="0"/>
        <v>15.520906949352179</v>
      </c>
      <c r="I31" s="88">
        <v>20780</v>
      </c>
      <c r="J31" s="88">
        <v>2280</v>
      </c>
      <c r="K31" s="88">
        <v>1645</v>
      </c>
      <c r="L31" s="88">
        <v>0</v>
      </c>
      <c r="M31" s="88">
        <v>0</v>
      </c>
      <c r="N31" s="88">
        <f t="shared" si="1"/>
        <v>24705</v>
      </c>
      <c r="O31" s="83">
        <f>N31/'Operating Expenditures 2 - 2014'!O31</f>
        <v>0.10764377557111547</v>
      </c>
      <c r="P31" s="181">
        <f t="shared" si="2"/>
        <v>2.4249116607773851</v>
      </c>
    </row>
    <row r="32" spans="1:16" ht="12.95" customHeight="1" x14ac:dyDescent="0.2">
      <c r="A32" s="176" t="s">
        <v>64</v>
      </c>
      <c r="B32" s="85">
        <v>1202</v>
      </c>
      <c r="C32" s="85"/>
      <c r="D32" s="88">
        <v>24011</v>
      </c>
      <c r="E32" s="88">
        <v>12513</v>
      </c>
      <c r="F32" s="88">
        <v>36524</v>
      </c>
      <c r="G32" s="163">
        <f>F32/'Operating Expenditures 2 - 2014'!O32</f>
        <v>0.69754206374973737</v>
      </c>
      <c r="H32" s="311">
        <f t="shared" si="0"/>
        <v>30.386023294509151</v>
      </c>
      <c r="I32" s="88">
        <v>3600</v>
      </c>
      <c r="J32" s="88">
        <v>0</v>
      </c>
      <c r="K32" s="88">
        <v>0</v>
      </c>
      <c r="L32" s="88">
        <v>0</v>
      </c>
      <c r="M32" s="88">
        <v>0</v>
      </c>
      <c r="N32" s="88">
        <f t="shared" si="1"/>
        <v>3600</v>
      </c>
      <c r="O32" s="83">
        <f>N32/'Operating Expenditures 2 - 2014'!O32</f>
        <v>6.8753461545806999E-2</v>
      </c>
      <c r="P32" s="181">
        <f t="shared" si="2"/>
        <v>2.9950083194675541</v>
      </c>
    </row>
    <row r="33" spans="1:16" ht="12.95" customHeight="1" x14ac:dyDescent="0.2">
      <c r="A33" s="176" t="s">
        <v>40</v>
      </c>
      <c r="B33" s="85">
        <v>235644</v>
      </c>
      <c r="C33" s="85"/>
      <c r="D33" s="88">
        <v>3146123</v>
      </c>
      <c r="E33" s="88">
        <v>1174504</v>
      </c>
      <c r="F33" s="88">
        <v>4320627</v>
      </c>
      <c r="G33" s="163">
        <f>F33/'Operating Expenditures 2 - 2014'!O33</f>
        <v>0.54492088253778237</v>
      </c>
      <c r="H33" s="311">
        <f t="shared" si="0"/>
        <v>18.335400010184856</v>
      </c>
      <c r="I33" s="88">
        <v>432528</v>
      </c>
      <c r="J33" s="88">
        <v>21117</v>
      </c>
      <c r="K33" s="88">
        <v>191391</v>
      </c>
      <c r="L33" s="88">
        <v>279166</v>
      </c>
      <c r="M33" s="88">
        <v>0</v>
      </c>
      <c r="N33" s="88">
        <f t="shared" si="1"/>
        <v>924202</v>
      </c>
      <c r="O33" s="83">
        <f>N33/'Operating Expenditures 2 - 2014'!O33</f>
        <v>0.11656108464886775</v>
      </c>
      <c r="P33" s="181">
        <f t="shared" si="2"/>
        <v>3.922026446673796</v>
      </c>
    </row>
    <row r="34" spans="1:16" ht="12.95" customHeight="1" x14ac:dyDescent="0.2">
      <c r="A34" s="176" t="s">
        <v>41</v>
      </c>
      <c r="B34" s="85">
        <v>98020</v>
      </c>
      <c r="C34" s="85"/>
      <c r="D34" s="88">
        <v>2555798</v>
      </c>
      <c r="E34" s="88">
        <v>907091</v>
      </c>
      <c r="F34" s="88">
        <v>3462889</v>
      </c>
      <c r="G34" s="163">
        <f>F34/'Operating Expenditures 2 - 2014'!O34</f>
        <v>0.6463466896021639</v>
      </c>
      <c r="H34" s="311">
        <f t="shared" si="0"/>
        <v>35.328392164864312</v>
      </c>
      <c r="I34" s="88">
        <v>558946</v>
      </c>
      <c r="J34" s="88">
        <v>19288</v>
      </c>
      <c r="K34" s="88">
        <v>120356</v>
      </c>
      <c r="L34" s="88">
        <v>120112</v>
      </c>
      <c r="M34" s="88">
        <v>0</v>
      </c>
      <c r="N34" s="88">
        <f t="shared" si="1"/>
        <v>818702</v>
      </c>
      <c r="O34" s="83">
        <f>N34/'Operating Expenditures 2 - 2014'!O34</f>
        <v>0.15281036367919124</v>
      </c>
      <c r="P34" s="181">
        <f t="shared" si="2"/>
        <v>8.3523974699041013</v>
      </c>
    </row>
    <row r="35" spans="1:16" ht="12.95" customHeight="1" x14ac:dyDescent="0.2">
      <c r="A35" s="176" t="s">
        <v>42</v>
      </c>
      <c r="B35" s="85">
        <v>14839</v>
      </c>
      <c r="C35" s="85"/>
      <c r="D35" s="88">
        <v>208854</v>
      </c>
      <c r="E35" s="88">
        <v>105288</v>
      </c>
      <c r="F35" s="88">
        <v>314142</v>
      </c>
      <c r="G35" s="163">
        <f>F35/'Operating Expenditures 2 - 2014'!O35</f>
        <v>0.70425951665695197</v>
      </c>
      <c r="H35" s="311">
        <f t="shared" si="0"/>
        <v>21.170024934294762</v>
      </c>
      <c r="I35" s="88">
        <v>29669</v>
      </c>
      <c r="J35" s="88">
        <v>4162</v>
      </c>
      <c r="K35" s="88">
        <v>7913</v>
      </c>
      <c r="L35" s="88">
        <v>5524</v>
      </c>
      <c r="M35" s="88">
        <v>899</v>
      </c>
      <c r="N35" s="88">
        <f t="shared" si="1"/>
        <v>48167</v>
      </c>
      <c r="O35" s="83">
        <f>N35/'Operating Expenditures 2 - 2014'!O35</f>
        <v>0.10798323095547684</v>
      </c>
      <c r="P35" s="181">
        <f t="shared" si="2"/>
        <v>3.245973448345576</v>
      </c>
    </row>
    <row r="36" spans="1:16" ht="12.95" customHeight="1" x14ac:dyDescent="0.2">
      <c r="A36" s="176" t="s">
        <v>43</v>
      </c>
      <c r="B36" s="85">
        <v>47617</v>
      </c>
      <c r="C36" s="85"/>
      <c r="D36" s="88">
        <v>846645</v>
      </c>
      <c r="E36" s="88">
        <v>426762</v>
      </c>
      <c r="F36" s="88">
        <v>1273407</v>
      </c>
      <c r="G36" s="163">
        <f>F36/'Operating Expenditures 2 - 2014'!O36</f>
        <v>0.59247798110073557</v>
      </c>
      <c r="H36" s="311">
        <f t="shared" si="0"/>
        <v>26.742696935968247</v>
      </c>
      <c r="I36" s="88">
        <v>177754</v>
      </c>
      <c r="J36" s="88">
        <v>28264</v>
      </c>
      <c r="K36" s="88">
        <v>26663</v>
      </c>
      <c r="L36" s="88">
        <v>43200</v>
      </c>
      <c r="M36" s="88">
        <v>0</v>
      </c>
      <c r="N36" s="88">
        <f t="shared" si="1"/>
        <v>275881</v>
      </c>
      <c r="O36" s="83">
        <f>N36/'Operating Expenditures 2 - 2014'!O36</f>
        <v>0.12835913255074932</v>
      </c>
      <c r="P36" s="181">
        <f t="shared" si="2"/>
        <v>5.7937501312556439</v>
      </c>
    </row>
    <row r="37" spans="1:16" ht="12.95" customHeight="1" x14ac:dyDescent="0.2">
      <c r="A37" s="176" t="s">
        <v>248</v>
      </c>
      <c r="B37" s="85">
        <v>135751</v>
      </c>
      <c r="C37" s="85"/>
      <c r="D37" s="88">
        <v>2254039</v>
      </c>
      <c r="E37" s="88">
        <v>519135</v>
      </c>
      <c r="F37" s="88">
        <v>2773174</v>
      </c>
      <c r="G37" s="163">
        <f>F37/'Operating Expenditures 2 - 2014'!O37</f>
        <v>0.63074259879213435</v>
      </c>
      <c r="H37" s="311">
        <f t="shared" si="0"/>
        <v>20.428387267865428</v>
      </c>
      <c r="I37" s="88">
        <v>305726</v>
      </c>
      <c r="J37" s="88">
        <v>9528</v>
      </c>
      <c r="K37" s="88">
        <v>133633</v>
      </c>
      <c r="L37" s="88">
        <v>74303</v>
      </c>
      <c r="M37" s="88">
        <v>250</v>
      </c>
      <c r="N37" s="88">
        <f t="shared" si="1"/>
        <v>523440</v>
      </c>
      <c r="O37" s="83">
        <f>N37/'Operating Expenditures 2 - 2014'!O37</f>
        <v>0.11905344053844252</v>
      </c>
      <c r="P37" s="181">
        <f t="shared" si="2"/>
        <v>3.8558831979138275</v>
      </c>
    </row>
    <row r="38" spans="1:16" ht="12.95" customHeight="1" x14ac:dyDescent="0.2">
      <c r="A38" s="176" t="s">
        <v>44</v>
      </c>
      <c r="B38" s="85">
        <v>11843</v>
      </c>
      <c r="C38" s="85"/>
      <c r="D38" s="88">
        <v>145256</v>
      </c>
      <c r="E38" s="88">
        <v>15530</v>
      </c>
      <c r="F38" s="88">
        <v>160786</v>
      </c>
      <c r="G38" s="163">
        <f>F38/'Operating Expenditures 2 - 2014'!O38</f>
        <v>0.24981898976088004</v>
      </c>
      <c r="H38" s="311">
        <f t="shared" si="0"/>
        <v>13.576458667567339</v>
      </c>
      <c r="I38" s="88">
        <v>63550</v>
      </c>
      <c r="J38" s="88">
        <v>5000</v>
      </c>
      <c r="K38" s="88">
        <v>18005</v>
      </c>
      <c r="L38" s="88">
        <v>8000</v>
      </c>
      <c r="M38" s="88">
        <v>0</v>
      </c>
      <c r="N38" s="88">
        <f t="shared" si="1"/>
        <v>94555</v>
      </c>
      <c r="O38" s="83">
        <f>N38/'Operating Expenditures 2 - 2014'!O38</f>
        <v>0.14691350351921195</v>
      </c>
      <c r="P38" s="181">
        <f t="shared" si="2"/>
        <v>7.9840412057755632</v>
      </c>
    </row>
    <row r="39" spans="1:16" ht="12.95" customHeight="1" x14ac:dyDescent="0.2">
      <c r="A39" s="176" t="s">
        <v>45</v>
      </c>
      <c r="B39" s="85">
        <v>26760</v>
      </c>
      <c r="C39" s="85"/>
      <c r="D39" s="88">
        <v>201322</v>
      </c>
      <c r="E39" s="88">
        <v>65460</v>
      </c>
      <c r="F39" s="88">
        <v>266782</v>
      </c>
      <c r="G39" s="163">
        <f>F39/'Operating Expenditures 2 - 2014'!O39</f>
        <v>0.5370008051529791</v>
      </c>
      <c r="H39" s="311">
        <f t="shared" si="0"/>
        <v>9.9694319880418529</v>
      </c>
      <c r="I39" s="88">
        <v>33415</v>
      </c>
      <c r="J39" s="88">
        <v>2327</v>
      </c>
      <c r="K39" s="88">
        <v>3101</v>
      </c>
      <c r="L39" s="88">
        <v>6765</v>
      </c>
      <c r="M39" s="88">
        <v>10522</v>
      </c>
      <c r="N39" s="88">
        <f t="shared" si="1"/>
        <v>56130</v>
      </c>
      <c r="O39" s="83">
        <f>N39/'Operating Expenditures 2 - 2014'!O39</f>
        <v>0.11298309178743961</v>
      </c>
      <c r="P39" s="181">
        <f t="shared" si="2"/>
        <v>2.0975336322869955</v>
      </c>
    </row>
    <row r="40" spans="1:16" ht="12.95" customHeight="1" x14ac:dyDescent="0.2">
      <c r="A40" s="176" t="s">
        <v>46</v>
      </c>
      <c r="B40" s="85">
        <v>12091</v>
      </c>
      <c r="C40" s="85"/>
      <c r="D40" s="88">
        <v>72144</v>
      </c>
      <c r="E40" s="88">
        <v>24026</v>
      </c>
      <c r="F40" s="88">
        <v>96170</v>
      </c>
      <c r="G40" s="163">
        <f>F40/'Operating Expenditures 2 - 2014'!O40</f>
        <v>0.70943279310115892</v>
      </c>
      <c r="H40" s="311">
        <f t="shared" si="0"/>
        <v>7.9538499710528496</v>
      </c>
      <c r="I40" s="88">
        <v>9855</v>
      </c>
      <c r="J40" s="88">
        <v>734</v>
      </c>
      <c r="K40" s="88">
        <v>6761</v>
      </c>
      <c r="L40" s="88">
        <v>0</v>
      </c>
      <c r="M40" s="88">
        <v>0</v>
      </c>
      <c r="N40" s="88">
        <f t="shared" si="1"/>
        <v>17350</v>
      </c>
      <c r="O40" s="83">
        <f>N40/'Operating Expenditures 2 - 2014'!O40</f>
        <v>0.12798855111058655</v>
      </c>
      <c r="P40" s="181">
        <f t="shared" si="2"/>
        <v>1.434951616905136</v>
      </c>
    </row>
    <row r="41" spans="1:16" ht="12.95" customHeight="1" x14ac:dyDescent="0.2">
      <c r="A41" s="176" t="s">
        <v>47</v>
      </c>
      <c r="B41" s="85">
        <v>39166</v>
      </c>
      <c r="C41" s="85"/>
      <c r="D41" s="88">
        <v>926467</v>
      </c>
      <c r="E41" s="88">
        <v>447567</v>
      </c>
      <c r="F41" s="88">
        <v>1374034</v>
      </c>
      <c r="G41" s="163">
        <f>F41/'Operating Expenditures 2 - 2014'!O41</f>
        <v>0.72003039354399201</v>
      </c>
      <c r="H41" s="311">
        <f t="shared" si="0"/>
        <v>35.082316294745439</v>
      </c>
      <c r="I41" s="88">
        <v>94584</v>
      </c>
      <c r="J41" s="88">
        <v>10012</v>
      </c>
      <c r="K41" s="88">
        <v>48315</v>
      </c>
      <c r="L41" s="88">
        <v>51114</v>
      </c>
      <c r="M41" s="88">
        <v>0</v>
      </c>
      <c r="N41" s="88">
        <f t="shared" si="1"/>
        <v>204025</v>
      </c>
      <c r="O41" s="83">
        <f>N41/'Operating Expenditures 2 - 2014'!O41</f>
        <v>0.10691453125818792</v>
      </c>
      <c r="P41" s="181">
        <f t="shared" si="2"/>
        <v>5.2092376040443238</v>
      </c>
    </row>
    <row r="42" spans="1:16" ht="12.95" customHeight="1" x14ac:dyDescent="0.2">
      <c r="A42" s="176" t="s">
        <v>249</v>
      </c>
      <c r="B42" s="85">
        <v>384320</v>
      </c>
      <c r="C42" s="85"/>
      <c r="D42" s="88">
        <v>6018125</v>
      </c>
      <c r="E42" s="88">
        <v>3001848</v>
      </c>
      <c r="F42" s="88">
        <v>9019973</v>
      </c>
      <c r="G42" s="163">
        <f>F42/'Operating Expenditures 2 - 2014'!O42</f>
        <v>0.71144175285890809</v>
      </c>
      <c r="H42" s="311">
        <f t="shared" si="0"/>
        <v>23.469954725228977</v>
      </c>
      <c r="I42" s="88">
        <v>1061682</v>
      </c>
      <c r="J42" s="88">
        <v>42289</v>
      </c>
      <c r="K42" s="88">
        <v>488588</v>
      </c>
      <c r="L42" s="88">
        <v>409695</v>
      </c>
      <c r="M42" s="88">
        <v>35000</v>
      </c>
      <c r="N42" s="88">
        <f t="shared" si="1"/>
        <v>2037254</v>
      </c>
      <c r="O42" s="83">
        <f>N42/'Operating Expenditures 2 - 2014'!O42</f>
        <v>0.16068646289504657</v>
      </c>
      <c r="P42" s="181">
        <f t="shared" si="2"/>
        <v>5.3009315154038301</v>
      </c>
    </row>
    <row r="43" spans="1:16" ht="12.95" customHeight="1" x14ac:dyDescent="0.2">
      <c r="A43" s="176" t="s">
        <v>250</v>
      </c>
      <c r="B43" s="85">
        <v>77213</v>
      </c>
      <c r="C43" s="85"/>
      <c r="D43" s="88">
        <v>293960</v>
      </c>
      <c r="E43" s="88">
        <v>49654</v>
      </c>
      <c r="F43" s="88">
        <v>343614</v>
      </c>
      <c r="G43" s="163">
        <f>F43/'Operating Expenditures 2 - 2014'!O43</f>
        <v>0.66976716988119722</v>
      </c>
      <c r="H43" s="311">
        <f t="shared" si="0"/>
        <v>4.4502091616696671</v>
      </c>
      <c r="I43" s="88">
        <v>10483</v>
      </c>
      <c r="J43" s="88">
        <v>4824</v>
      </c>
      <c r="K43" s="88">
        <v>9214</v>
      </c>
      <c r="L43" s="88">
        <v>530</v>
      </c>
      <c r="M43" s="88">
        <v>154</v>
      </c>
      <c r="N43" s="88">
        <f t="shared" si="1"/>
        <v>25205</v>
      </c>
      <c r="O43" s="83">
        <f>N43/'Operating Expenditures 2 - 2014'!O43</f>
        <v>4.9129201711384213E-2</v>
      </c>
      <c r="P43" s="181">
        <f t="shared" si="2"/>
        <v>0.32643466773729812</v>
      </c>
    </row>
    <row r="44" spans="1:16" ht="12.95" customHeight="1" x14ac:dyDescent="0.2">
      <c r="A44" s="176" t="s">
        <v>65</v>
      </c>
      <c r="B44" s="85">
        <v>156325</v>
      </c>
      <c r="C44" s="85"/>
      <c r="D44" s="88">
        <v>3231040</v>
      </c>
      <c r="E44" s="88">
        <v>1067823</v>
      </c>
      <c r="F44" s="88">
        <v>4298863</v>
      </c>
      <c r="G44" s="163">
        <f>F44/'Operating Expenditures 2 - 2014'!O44</f>
        <v>0.64271924204854414</v>
      </c>
      <c r="H44" s="311">
        <f t="shared" si="0"/>
        <v>27.499523428754198</v>
      </c>
      <c r="I44" s="88">
        <v>325672</v>
      </c>
      <c r="J44" s="88">
        <v>101614</v>
      </c>
      <c r="K44" s="88">
        <v>64962</v>
      </c>
      <c r="L44" s="88">
        <v>172507</v>
      </c>
      <c r="M44" s="88">
        <v>0</v>
      </c>
      <c r="N44" s="88">
        <f t="shared" si="1"/>
        <v>664755</v>
      </c>
      <c r="O44" s="83">
        <f>N44/'Operating Expenditures 2 - 2014'!O44</f>
        <v>9.9386937836348804E-2</v>
      </c>
      <c r="P44" s="181">
        <f t="shared" si="2"/>
        <v>4.2523908523908522</v>
      </c>
    </row>
    <row r="45" spans="1:16" ht="12.95" customHeight="1" x14ac:dyDescent="0.2">
      <c r="A45" s="176" t="s">
        <v>251</v>
      </c>
      <c r="B45" s="85">
        <v>23447</v>
      </c>
      <c r="C45" s="85"/>
      <c r="D45" s="88">
        <v>475107</v>
      </c>
      <c r="E45" s="88">
        <v>164482</v>
      </c>
      <c r="F45" s="88">
        <v>639589</v>
      </c>
      <c r="G45" s="163">
        <f>F45/'Operating Expenditures 2 - 2014'!O45</f>
        <v>0.7444439271372868</v>
      </c>
      <c r="H45" s="311">
        <f t="shared" si="0"/>
        <v>27.27807395402397</v>
      </c>
      <c r="I45" s="88">
        <v>27445</v>
      </c>
      <c r="J45" s="88">
        <v>2968</v>
      </c>
      <c r="K45" s="88">
        <v>0</v>
      </c>
      <c r="L45" s="88">
        <v>5676</v>
      </c>
      <c r="M45" s="88">
        <v>0</v>
      </c>
      <c r="N45" s="88">
        <f t="shared" si="1"/>
        <v>36089</v>
      </c>
      <c r="O45" s="83">
        <f>N45/'Operating Expenditures 2 - 2014'!O45</f>
        <v>4.2005470523191528E-2</v>
      </c>
      <c r="P45" s="181">
        <f t="shared" si="2"/>
        <v>1.5391734550262293</v>
      </c>
    </row>
    <row r="46" spans="1:16" ht="12.95" customHeight="1" x14ac:dyDescent="0.2">
      <c r="A46" s="176" t="s">
        <v>48</v>
      </c>
      <c r="B46" s="85">
        <v>22406</v>
      </c>
      <c r="C46" s="85"/>
      <c r="D46" s="88">
        <v>698858</v>
      </c>
      <c r="E46" s="88">
        <v>133073</v>
      </c>
      <c r="F46" s="88">
        <v>831931</v>
      </c>
      <c r="G46" s="163">
        <f>F46/'Operating Expenditures 2 - 2014'!O46</f>
        <v>0.56841612604579816</v>
      </c>
      <c r="H46" s="311">
        <f t="shared" si="0"/>
        <v>37.129831295188787</v>
      </c>
      <c r="I46" s="88">
        <v>86831</v>
      </c>
      <c r="J46" s="88">
        <v>11985</v>
      </c>
      <c r="K46" s="88">
        <v>74152</v>
      </c>
      <c r="L46" s="88">
        <v>15080</v>
      </c>
      <c r="M46" s="88">
        <v>5691</v>
      </c>
      <c r="N46" s="88">
        <f t="shared" si="1"/>
        <v>193739</v>
      </c>
      <c r="O46" s="83">
        <f>N46/'Operating Expenditures 2 - 2014'!O46</f>
        <v>0.13237200181744266</v>
      </c>
      <c r="P46" s="181">
        <f t="shared" si="2"/>
        <v>8.646746407212353</v>
      </c>
    </row>
    <row r="47" spans="1:16" ht="12.95" customHeight="1" x14ac:dyDescent="0.2">
      <c r="A47" s="176" t="s">
        <v>49</v>
      </c>
      <c r="B47" s="85">
        <v>132488</v>
      </c>
      <c r="C47" s="85"/>
      <c r="D47" s="88">
        <v>2237011</v>
      </c>
      <c r="E47" s="88">
        <v>589828</v>
      </c>
      <c r="F47" s="88">
        <v>2826839</v>
      </c>
      <c r="G47" s="163">
        <f>F47/'Operating Expenditures 2 - 2014'!O47</f>
        <v>0.55285243709943055</v>
      </c>
      <c r="H47" s="311">
        <f t="shared" si="0"/>
        <v>21.336566330535597</v>
      </c>
      <c r="I47" s="88">
        <v>251732</v>
      </c>
      <c r="J47" s="88">
        <v>19990</v>
      </c>
      <c r="K47" s="88">
        <v>33688</v>
      </c>
      <c r="L47" s="88">
        <v>60342</v>
      </c>
      <c r="M47" s="88">
        <v>4442</v>
      </c>
      <c r="N47" s="88">
        <f t="shared" si="1"/>
        <v>370194</v>
      </c>
      <c r="O47" s="83">
        <f>N47/'Operating Expenditures 2 - 2014'!O47</f>
        <v>7.2399827191993102E-2</v>
      </c>
      <c r="P47" s="181">
        <f t="shared" si="2"/>
        <v>2.7941700380411811</v>
      </c>
    </row>
    <row r="48" spans="1:16" ht="12.95" customHeight="1" x14ac:dyDescent="0.2">
      <c r="A48" s="176" t="s">
        <v>252</v>
      </c>
      <c r="B48" s="85">
        <v>8669</v>
      </c>
      <c r="C48" s="85"/>
      <c r="D48" s="88">
        <v>217435</v>
      </c>
      <c r="E48" s="88">
        <v>49316</v>
      </c>
      <c r="F48" s="88">
        <v>266751</v>
      </c>
      <c r="G48" s="163">
        <f>F48/'Operating Expenditures 2 - 2014'!O48</f>
        <v>0.42235303990132728</v>
      </c>
      <c r="H48" s="311">
        <f t="shared" si="0"/>
        <v>30.770677125389319</v>
      </c>
      <c r="I48" s="88">
        <v>15609</v>
      </c>
      <c r="J48" s="88">
        <v>1919</v>
      </c>
      <c r="K48" s="88">
        <v>0</v>
      </c>
      <c r="L48" s="88">
        <v>1026</v>
      </c>
      <c r="M48" s="88">
        <v>0</v>
      </c>
      <c r="N48" s="88">
        <f t="shared" si="1"/>
        <v>18554</v>
      </c>
      <c r="O48" s="83">
        <f>N48/'Operating Expenditures 2 - 2014'!O48</f>
        <v>2.9376978164390111E-2</v>
      </c>
      <c r="P48" s="181">
        <f t="shared" si="2"/>
        <v>2.1402699273272581</v>
      </c>
    </row>
    <row r="49" spans="1:16" ht="12.95" customHeight="1" x14ac:dyDescent="0.2">
      <c r="A49" s="176" t="s">
        <v>50</v>
      </c>
      <c r="B49" s="85">
        <v>20740</v>
      </c>
      <c r="C49" s="85"/>
      <c r="D49" s="88">
        <v>332065</v>
      </c>
      <c r="E49" s="88">
        <v>132350</v>
      </c>
      <c r="F49" s="88">
        <v>464415</v>
      </c>
      <c r="G49" s="163">
        <f>F49/'Operating Expenditures 2 - 2014'!O49</f>
        <v>0.58032144071015856</v>
      </c>
      <c r="H49" s="311">
        <f t="shared" si="0"/>
        <v>22.392237222757956</v>
      </c>
      <c r="I49" s="88">
        <v>29266</v>
      </c>
      <c r="J49" s="88">
        <v>1896</v>
      </c>
      <c r="K49" s="88">
        <v>9476</v>
      </c>
      <c r="L49" s="88">
        <v>24526</v>
      </c>
      <c r="M49" s="88">
        <v>1428</v>
      </c>
      <c r="N49" s="88">
        <f t="shared" si="1"/>
        <v>66592</v>
      </c>
      <c r="O49" s="83">
        <f>N49/'Operating Expenditures 2 - 2014'!O49</f>
        <v>8.3211708019273453E-2</v>
      </c>
      <c r="P49" s="181">
        <f t="shared" si="2"/>
        <v>3.2108003857280618</v>
      </c>
    </row>
    <row r="50" spans="1:16" ht="12.95" customHeight="1" x14ac:dyDescent="0.2">
      <c r="A50" s="176" t="s">
        <v>253</v>
      </c>
      <c r="B50" s="85">
        <v>24199</v>
      </c>
      <c r="C50" s="85"/>
      <c r="D50" s="88">
        <v>217495</v>
      </c>
      <c r="E50" s="88">
        <v>34224</v>
      </c>
      <c r="F50" s="88">
        <v>251719</v>
      </c>
      <c r="G50" s="163">
        <f>F50/'Operating Expenditures 2 - 2014'!O50</f>
        <v>0.46628013596495288</v>
      </c>
      <c r="H50" s="311">
        <f t="shared" si="0"/>
        <v>10.402041406669698</v>
      </c>
      <c r="I50" s="88">
        <v>45478</v>
      </c>
      <c r="J50" s="88">
        <v>6988</v>
      </c>
      <c r="K50" s="88">
        <v>4800</v>
      </c>
      <c r="L50" s="88">
        <v>18118</v>
      </c>
      <c r="M50" s="88">
        <v>3185</v>
      </c>
      <c r="N50" s="88">
        <f t="shared" si="1"/>
        <v>78569</v>
      </c>
      <c r="O50" s="83">
        <f>N50/'Operating Expenditures 2 - 2014'!O50</f>
        <v>0.1455399234965592</v>
      </c>
      <c r="P50" s="181">
        <f t="shared" si="2"/>
        <v>3.2467870573164181</v>
      </c>
    </row>
    <row r="51" spans="1:16" ht="12.95" customHeight="1" x14ac:dyDescent="0.2">
      <c r="A51" s="176" t="s">
        <v>254</v>
      </c>
      <c r="B51" s="85">
        <v>252603</v>
      </c>
      <c r="C51" s="85"/>
      <c r="D51" s="88">
        <v>6577936</v>
      </c>
      <c r="E51" s="88">
        <v>1637139</v>
      </c>
      <c r="F51" s="88">
        <v>8215075</v>
      </c>
      <c r="G51" s="163">
        <f>F51/'Operating Expenditures 2 - 2014'!O51</f>
        <v>0.58720316221920021</v>
      </c>
      <c r="H51" s="311">
        <f t="shared" si="0"/>
        <v>32.521684223861158</v>
      </c>
      <c r="I51" s="88">
        <v>584305</v>
      </c>
      <c r="J51" s="88">
        <v>144113</v>
      </c>
      <c r="K51" s="88">
        <v>248283</v>
      </c>
      <c r="L51" s="88">
        <v>306080</v>
      </c>
      <c r="M51" s="88">
        <v>0</v>
      </c>
      <c r="N51" s="88">
        <f t="shared" si="1"/>
        <v>1282781</v>
      </c>
      <c r="O51" s="83">
        <f>N51/'Operating Expenditures 2 - 2014'!O51</f>
        <v>9.1691562114126518E-2</v>
      </c>
      <c r="P51" s="181">
        <f t="shared" si="2"/>
        <v>5.0782492686151786</v>
      </c>
    </row>
    <row r="52" spans="1:16" ht="12.95" customHeight="1" x14ac:dyDescent="0.2">
      <c r="A52" s="176" t="s">
        <v>51</v>
      </c>
      <c r="B52" s="85">
        <v>4330</v>
      </c>
      <c r="C52" s="85"/>
      <c r="D52" s="88">
        <v>88840</v>
      </c>
      <c r="E52" s="88">
        <v>7841</v>
      </c>
      <c r="F52" s="88">
        <v>96681</v>
      </c>
      <c r="G52" s="163">
        <f>F52/'Operating Expenditures 2 - 2014'!O52</f>
        <v>0.42685898964210972</v>
      </c>
      <c r="H52" s="311">
        <f t="shared" si="0"/>
        <v>22.328175519630484</v>
      </c>
      <c r="I52" s="88">
        <v>15200</v>
      </c>
      <c r="J52" s="88">
        <v>0</v>
      </c>
      <c r="K52" s="88">
        <v>10730</v>
      </c>
      <c r="L52" s="88">
        <v>3424</v>
      </c>
      <c r="M52" s="88">
        <v>0</v>
      </c>
      <c r="N52" s="88">
        <f t="shared" si="1"/>
        <v>29354</v>
      </c>
      <c r="O52" s="83">
        <f>N52/'Operating Expenditures 2 - 2014'!O52</f>
        <v>0.12960166715233074</v>
      </c>
      <c r="P52" s="181">
        <f t="shared" si="2"/>
        <v>6.7792147806004621</v>
      </c>
    </row>
    <row r="53" spans="1:16" ht="12.95" customHeight="1" x14ac:dyDescent="0.2">
      <c r="A53" s="176" t="s">
        <v>52</v>
      </c>
      <c r="B53" s="85">
        <v>44409</v>
      </c>
      <c r="C53" s="85"/>
      <c r="D53" s="88">
        <v>272505</v>
      </c>
      <c r="E53" s="88">
        <v>84089</v>
      </c>
      <c r="F53" s="88">
        <v>356594</v>
      </c>
      <c r="G53" s="163">
        <f>F53/'Operating Expenditures 2 - 2014'!O53</f>
        <v>0.66115509409474371</v>
      </c>
      <c r="H53" s="311">
        <f t="shared" si="0"/>
        <v>8.0297687405706046</v>
      </c>
      <c r="I53" s="88">
        <v>32322</v>
      </c>
      <c r="J53" s="88">
        <v>119</v>
      </c>
      <c r="K53" s="88">
        <v>0</v>
      </c>
      <c r="L53" s="88">
        <v>32822</v>
      </c>
      <c r="M53" s="88">
        <v>0</v>
      </c>
      <c r="N53" s="88">
        <f t="shared" si="1"/>
        <v>65263</v>
      </c>
      <c r="O53" s="83">
        <f>N53/'Operating Expenditures 2 - 2014'!O53</f>
        <v>0.12100305923797164</v>
      </c>
      <c r="P53" s="181">
        <f t="shared" si="2"/>
        <v>1.4695894976243555</v>
      </c>
    </row>
    <row r="54" spans="1:16" ht="12.95" customHeight="1" x14ac:dyDescent="0.2">
      <c r="A54" s="176" t="s">
        <v>53</v>
      </c>
      <c r="B54" s="85">
        <v>52745</v>
      </c>
      <c r="C54" s="85"/>
      <c r="D54" s="88">
        <v>2352682</v>
      </c>
      <c r="E54" s="88">
        <v>765480</v>
      </c>
      <c r="F54" s="88">
        <v>3118162</v>
      </c>
      <c r="G54" s="163">
        <f>F54/'Operating Expenditures 2 - 2014'!O54</f>
        <v>0.67794059392163697</v>
      </c>
      <c r="H54" s="311">
        <f t="shared" si="0"/>
        <v>59.117679400891078</v>
      </c>
      <c r="I54" s="88">
        <v>220174</v>
      </c>
      <c r="J54" s="88">
        <v>16666</v>
      </c>
      <c r="K54" s="88">
        <v>46998</v>
      </c>
      <c r="L54" s="88">
        <v>50847</v>
      </c>
      <c r="M54" s="88">
        <v>16445</v>
      </c>
      <c r="N54" s="88">
        <f t="shared" si="1"/>
        <v>351130</v>
      </c>
      <c r="O54" s="83">
        <f>N54/'Operating Expenditures 2 - 2014'!O54</f>
        <v>7.6341537336323248E-2</v>
      </c>
      <c r="P54" s="181">
        <f t="shared" si="2"/>
        <v>6.65712389799981</v>
      </c>
    </row>
    <row r="55" spans="1:16" ht="12.95" customHeight="1" x14ac:dyDescent="0.2">
      <c r="A55" s="176" t="s">
        <v>255</v>
      </c>
      <c r="B55" s="85">
        <v>21638</v>
      </c>
      <c r="C55" s="85"/>
      <c r="D55" s="88">
        <v>410516</v>
      </c>
      <c r="E55" s="88">
        <v>193933</v>
      </c>
      <c r="F55" s="88">
        <v>604449</v>
      </c>
      <c r="G55" s="163">
        <f>F55/'Operating Expenditures 2 - 2014'!O55</f>
        <v>0.62106305786083515</v>
      </c>
      <c r="H55" s="311">
        <f t="shared" si="0"/>
        <v>27.934605786117018</v>
      </c>
      <c r="I55" s="88">
        <v>65516</v>
      </c>
      <c r="J55" s="88">
        <v>3998</v>
      </c>
      <c r="K55" s="88">
        <v>0</v>
      </c>
      <c r="L55" s="88">
        <v>960</v>
      </c>
      <c r="M55" s="88">
        <v>0</v>
      </c>
      <c r="N55" s="88">
        <f t="shared" si="1"/>
        <v>70474</v>
      </c>
      <c r="O55" s="83">
        <f>N55/'Operating Expenditures 2 - 2014'!O55</f>
        <v>7.2411068493263286E-2</v>
      </c>
      <c r="P55" s="181">
        <f t="shared" si="2"/>
        <v>3.2569553563175893</v>
      </c>
    </row>
    <row r="56" spans="1:16" ht="12.95" customHeight="1" x14ac:dyDescent="0.2">
      <c r="A56" s="176" t="s">
        <v>54</v>
      </c>
      <c r="B56" s="85">
        <v>43745</v>
      </c>
      <c r="C56" s="85"/>
      <c r="D56" s="88">
        <v>1394967</v>
      </c>
      <c r="E56" s="88">
        <v>611767</v>
      </c>
      <c r="F56" s="88">
        <v>2006734</v>
      </c>
      <c r="G56" s="163">
        <f>F56/'Operating Expenditures 2 - 2014'!O56</f>
        <v>0.6628863592144334</v>
      </c>
      <c r="H56" s="311">
        <f t="shared" si="0"/>
        <v>45.873448394102184</v>
      </c>
      <c r="I56" s="88">
        <v>201800</v>
      </c>
      <c r="J56" s="88">
        <v>18674</v>
      </c>
      <c r="K56" s="88">
        <v>48783</v>
      </c>
      <c r="L56" s="88">
        <v>73486</v>
      </c>
      <c r="M56" s="88">
        <v>120</v>
      </c>
      <c r="N56" s="88">
        <f t="shared" si="1"/>
        <v>342863</v>
      </c>
      <c r="O56" s="83">
        <f>N56/'Operating Expenditures 2 - 2014'!O56</f>
        <v>0.11325826232043622</v>
      </c>
      <c r="P56" s="181">
        <f t="shared" si="2"/>
        <v>7.8377643159218193</v>
      </c>
    </row>
    <row r="57" spans="1:16" ht="12.95" customHeight="1" x14ac:dyDescent="0.2">
      <c r="A57" s="176" t="s">
        <v>55</v>
      </c>
      <c r="B57" s="85">
        <v>53315</v>
      </c>
      <c r="C57" s="85"/>
      <c r="D57" s="88">
        <v>741577</v>
      </c>
      <c r="E57" s="88">
        <v>217577</v>
      </c>
      <c r="F57" s="88">
        <v>959154</v>
      </c>
      <c r="G57" s="163">
        <f>F57/'Operating Expenditures 2 - 2014'!O57</f>
        <v>0.61264307613694435</v>
      </c>
      <c r="H57" s="311">
        <f t="shared" si="0"/>
        <v>17.990321673075119</v>
      </c>
      <c r="I57" s="88">
        <v>197005</v>
      </c>
      <c r="J57" s="88">
        <v>6997</v>
      </c>
      <c r="K57" s="88">
        <v>18300</v>
      </c>
      <c r="L57" s="88">
        <v>48788</v>
      </c>
      <c r="M57" s="88">
        <v>0</v>
      </c>
      <c r="N57" s="88">
        <f t="shared" si="1"/>
        <v>271090</v>
      </c>
      <c r="O57" s="83">
        <f>N57/'Operating Expenditures 2 - 2014'!O57</f>
        <v>0.1731540623403168</v>
      </c>
      <c r="P57" s="181">
        <f t="shared" si="2"/>
        <v>5.0846853605927036</v>
      </c>
    </row>
    <row r="58" spans="1:16" ht="12.95" customHeight="1" x14ac:dyDescent="0.2">
      <c r="A58" s="176" t="s">
        <v>56</v>
      </c>
      <c r="B58" s="85">
        <v>53162</v>
      </c>
      <c r="C58" s="85"/>
      <c r="D58" s="88">
        <v>1053839</v>
      </c>
      <c r="E58" s="88">
        <v>350276</v>
      </c>
      <c r="F58" s="88">
        <v>1404115</v>
      </c>
      <c r="G58" s="163">
        <f>F58/'Operating Expenditures 2 - 2014'!O58</f>
        <v>0.55638879356734094</v>
      </c>
      <c r="H58" s="311">
        <f t="shared" si="0"/>
        <v>26.412004815469697</v>
      </c>
      <c r="I58" s="88">
        <v>297950</v>
      </c>
      <c r="J58" s="88">
        <v>9816</v>
      </c>
      <c r="K58" s="88">
        <v>0</v>
      </c>
      <c r="L58" s="88">
        <v>57566</v>
      </c>
      <c r="M58" s="88">
        <v>0</v>
      </c>
      <c r="N58" s="88">
        <f t="shared" si="1"/>
        <v>365332</v>
      </c>
      <c r="O58" s="83">
        <f>N58/'Operating Expenditures 2 - 2014'!O58</f>
        <v>0.14476494498779929</v>
      </c>
      <c r="P58" s="181">
        <f t="shared" si="2"/>
        <v>6.8720514653323805</v>
      </c>
    </row>
    <row r="59" spans="1:16" ht="12.95" customHeight="1" x14ac:dyDescent="0.2">
      <c r="A59" s="176" t="s">
        <v>57</v>
      </c>
      <c r="B59" s="85">
        <v>245829</v>
      </c>
      <c r="C59" s="85"/>
      <c r="D59" s="88">
        <v>4068000</v>
      </c>
      <c r="E59" s="88">
        <v>1113378</v>
      </c>
      <c r="F59" s="88">
        <v>5181378</v>
      </c>
      <c r="G59" s="163">
        <f>F59/'Operating Expenditures 2 - 2014'!O59</f>
        <v>0.61123154229564702</v>
      </c>
      <c r="H59" s="311">
        <f t="shared" si="0"/>
        <v>21.077163394066606</v>
      </c>
      <c r="I59" s="88">
        <v>361053</v>
      </c>
      <c r="J59" s="88">
        <v>162548</v>
      </c>
      <c r="K59" s="88">
        <v>328804</v>
      </c>
      <c r="L59" s="88">
        <v>135362</v>
      </c>
      <c r="M59" s="88">
        <v>0</v>
      </c>
      <c r="N59" s="88">
        <f t="shared" si="1"/>
        <v>987767</v>
      </c>
      <c r="O59" s="83">
        <f>N59/'Operating Expenditures 2 - 2014'!O59</f>
        <v>0.1165238951566059</v>
      </c>
      <c r="P59" s="181">
        <f t="shared" si="2"/>
        <v>4.0181060818699175</v>
      </c>
    </row>
    <row r="60" spans="1:16" ht="12.95" customHeight="1" x14ac:dyDescent="0.2">
      <c r="A60" s="176" t="s">
        <v>58</v>
      </c>
      <c r="B60" s="85">
        <v>127049</v>
      </c>
      <c r="C60" s="85"/>
      <c r="D60" s="88">
        <v>1168942</v>
      </c>
      <c r="E60" s="88">
        <v>536734</v>
      </c>
      <c r="F60" s="88">
        <v>1705676</v>
      </c>
      <c r="G60" s="163">
        <f>F60/'Operating Expenditures 2 - 2014'!O60</f>
        <v>0.60112988775132603</v>
      </c>
      <c r="H60" s="311">
        <f t="shared" si="0"/>
        <v>13.425339829514597</v>
      </c>
      <c r="I60" s="88">
        <v>126431</v>
      </c>
      <c r="J60" s="88">
        <v>20596</v>
      </c>
      <c r="K60" s="88">
        <v>19957</v>
      </c>
      <c r="L60" s="88">
        <v>25080</v>
      </c>
      <c r="M60" s="88">
        <v>0</v>
      </c>
      <c r="N60" s="88">
        <f t="shared" si="1"/>
        <v>192064</v>
      </c>
      <c r="O60" s="83">
        <f>N60/'Operating Expenditures 2 - 2014'!O60</f>
        <v>6.7688946060723537E-2</v>
      </c>
      <c r="P60" s="181">
        <f t="shared" si="2"/>
        <v>1.5117316940707917</v>
      </c>
    </row>
    <row r="61" spans="1:16" ht="12.95" customHeight="1" x14ac:dyDescent="0.2">
      <c r="A61" s="176" t="s">
        <v>256</v>
      </c>
      <c r="B61" s="85">
        <v>4830</v>
      </c>
      <c r="C61" s="85"/>
      <c r="D61" s="88">
        <v>88436</v>
      </c>
      <c r="E61" s="88">
        <v>43412</v>
      </c>
      <c r="F61" s="88">
        <v>131848</v>
      </c>
      <c r="G61" s="163">
        <f>F61/'Operating Expenditures 2 - 2014'!O61</f>
        <v>0.5330767302514009</v>
      </c>
      <c r="H61" s="311">
        <f t="shared" si="0"/>
        <v>27.297722567287785</v>
      </c>
      <c r="I61" s="88">
        <v>20506</v>
      </c>
      <c r="J61" s="88">
        <v>322</v>
      </c>
      <c r="K61" s="88">
        <v>0</v>
      </c>
      <c r="L61" s="88">
        <v>0</v>
      </c>
      <c r="M61" s="88">
        <v>3227</v>
      </c>
      <c r="N61" s="88">
        <f t="shared" si="1"/>
        <v>24055</v>
      </c>
      <c r="O61" s="83">
        <f>N61/'Operating Expenditures 2 - 2014'!O61</f>
        <v>9.7257150250268862E-2</v>
      </c>
      <c r="P61" s="181">
        <f t="shared" si="2"/>
        <v>4.9803312629399583</v>
      </c>
    </row>
    <row r="62" spans="1:16" ht="12.95" customHeight="1" x14ac:dyDescent="0.2">
      <c r="A62" s="176" t="s">
        <v>257</v>
      </c>
      <c r="B62" s="85">
        <v>113328</v>
      </c>
      <c r="C62" s="85"/>
      <c r="D62" s="88">
        <v>2072934</v>
      </c>
      <c r="E62" s="88">
        <v>881044</v>
      </c>
      <c r="F62" s="88">
        <v>2953978</v>
      </c>
      <c r="G62" s="163">
        <f>F62/'Operating Expenditures 2 - 2014'!O62</f>
        <v>0.57923283823655425</v>
      </c>
      <c r="H62" s="311">
        <f t="shared" si="0"/>
        <v>26.065738387688832</v>
      </c>
      <c r="I62" s="88">
        <v>356104</v>
      </c>
      <c r="J62" s="88">
        <v>37425</v>
      </c>
      <c r="K62" s="88">
        <v>78339</v>
      </c>
      <c r="L62" s="88">
        <v>110684</v>
      </c>
      <c r="M62" s="88">
        <v>0</v>
      </c>
      <c r="N62" s="88">
        <f t="shared" si="1"/>
        <v>582552</v>
      </c>
      <c r="O62" s="83">
        <f>N62/'Operating Expenditures 2 - 2014'!O62</f>
        <v>0.11423011558663644</v>
      </c>
      <c r="P62" s="181">
        <f t="shared" si="2"/>
        <v>5.1404066073697585</v>
      </c>
    </row>
    <row r="63" spans="1:16" ht="12.95" customHeight="1" x14ac:dyDescent="0.2">
      <c r="A63" s="176" t="s">
        <v>59</v>
      </c>
      <c r="B63" s="85">
        <v>22539</v>
      </c>
      <c r="C63" s="85"/>
      <c r="D63" s="88">
        <v>202476</v>
      </c>
      <c r="E63" s="88">
        <v>58354</v>
      </c>
      <c r="F63" s="88">
        <v>260830</v>
      </c>
      <c r="G63" s="163">
        <f>F63/'Operating Expenditures 2 - 2014'!O63</f>
        <v>0.61540748360793052</v>
      </c>
      <c r="H63" s="311">
        <f t="shared" si="0"/>
        <v>11.572385642663827</v>
      </c>
      <c r="I63" s="88">
        <v>61398</v>
      </c>
      <c r="J63" s="88">
        <v>4840</v>
      </c>
      <c r="K63" s="88">
        <v>6500</v>
      </c>
      <c r="L63" s="88">
        <v>3197</v>
      </c>
      <c r="M63" s="88">
        <v>0</v>
      </c>
      <c r="N63" s="88">
        <f t="shared" si="1"/>
        <v>75935</v>
      </c>
      <c r="O63" s="83">
        <f>N63/'Operating Expenditures 2 - 2014'!O63</f>
        <v>0.17916254751281754</v>
      </c>
      <c r="P63" s="181">
        <f t="shared" si="2"/>
        <v>3.3690492036026445</v>
      </c>
    </row>
    <row r="64" spans="1:16" ht="12.95" customHeight="1" x14ac:dyDescent="0.2">
      <c r="A64" s="176" t="s">
        <v>66</v>
      </c>
      <c r="B64" s="85">
        <v>59616</v>
      </c>
      <c r="C64" s="85"/>
      <c r="D64" s="88">
        <v>618044</v>
      </c>
      <c r="E64" s="88">
        <v>327672</v>
      </c>
      <c r="F64" s="88">
        <v>945716</v>
      </c>
      <c r="G64" s="163">
        <f>F64/'Operating Expenditures 2 - 2014'!O64</f>
        <v>0.55918332352793354</v>
      </c>
      <c r="H64" s="311">
        <f t="shared" si="0"/>
        <v>15.863459473966721</v>
      </c>
      <c r="I64" s="88">
        <v>123014</v>
      </c>
      <c r="J64" s="88">
        <v>10827</v>
      </c>
      <c r="K64" s="88">
        <v>27293</v>
      </c>
      <c r="L64" s="88">
        <v>18973</v>
      </c>
      <c r="M64" s="88">
        <v>22790</v>
      </c>
      <c r="N64" s="88">
        <f t="shared" si="1"/>
        <v>202897</v>
      </c>
      <c r="O64" s="83">
        <f>N64/'Operating Expenditures 2 - 2014'!O64</f>
        <v>0.11996901690766269</v>
      </c>
      <c r="P64" s="181">
        <f t="shared" si="2"/>
        <v>3.4033984165324744</v>
      </c>
    </row>
    <row r="65" spans="1:28" ht="12.95" customHeight="1" x14ac:dyDescent="0.2">
      <c r="A65" s="224" t="s">
        <v>258</v>
      </c>
      <c r="B65" s="85">
        <v>52132</v>
      </c>
      <c r="C65" s="85"/>
      <c r="D65" s="88">
        <v>473995</v>
      </c>
      <c r="E65" s="88">
        <v>213794</v>
      </c>
      <c r="F65" s="88">
        <v>687789</v>
      </c>
      <c r="G65" s="163">
        <f>F65/'Operating Expenditures 2 - 2014'!O65</f>
        <v>0.58807801948435046</v>
      </c>
      <c r="H65" s="311">
        <f t="shared" si="0"/>
        <v>13.193221054246912</v>
      </c>
      <c r="I65" s="88">
        <v>98833</v>
      </c>
      <c r="J65" s="88">
        <v>0</v>
      </c>
      <c r="K65" s="88">
        <v>0</v>
      </c>
      <c r="L65" s="88">
        <v>46825</v>
      </c>
      <c r="M65" s="88">
        <v>0</v>
      </c>
      <c r="N65" s="88">
        <f t="shared" si="1"/>
        <v>145658</v>
      </c>
      <c r="O65" s="83">
        <f>N65/'Operating Expenditures 2 - 2014'!O65</f>
        <v>0.12454149188494075</v>
      </c>
      <c r="P65" s="181">
        <f t="shared" si="2"/>
        <v>2.7940228650349113</v>
      </c>
    </row>
    <row r="66" spans="1:28" ht="12.95" customHeight="1" x14ac:dyDescent="0.2">
      <c r="A66" s="176" t="s">
        <v>60</v>
      </c>
      <c r="B66" s="85">
        <v>964</v>
      </c>
      <c r="C66" s="85"/>
      <c r="D66" s="88">
        <v>33000</v>
      </c>
      <c r="E66" s="88">
        <v>0</v>
      </c>
      <c r="F66" s="88">
        <v>33000</v>
      </c>
      <c r="G66" s="163">
        <f>F66/'Operating Expenditures 2 - 2014'!O66</f>
        <v>0.61682242990654201</v>
      </c>
      <c r="H66" s="311">
        <f t="shared" si="0"/>
        <v>34.232365145228215</v>
      </c>
      <c r="I66" s="88">
        <v>6000</v>
      </c>
      <c r="J66" s="88">
        <v>2000</v>
      </c>
      <c r="K66" s="88">
        <v>0</v>
      </c>
      <c r="L66" s="88">
        <v>1000</v>
      </c>
      <c r="M66" s="88">
        <v>1000</v>
      </c>
      <c r="N66" s="88">
        <f t="shared" si="1"/>
        <v>10000</v>
      </c>
      <c r="O66" s="83">
        <f>N66/'Operating Expenditures 2 - 2014'!O66</f>
        <v>0.18691588785046728</v>
      </c>
      <c r="P66" s="181">
        <f t="shared" si="2"/>
        <v>10.37344398340249</v>
      </c>
    </row>
    <row r="67" spans="1:28" ht="12.95" customHeight="1" x14ac:dyDescent="0.2">
      <c r="A67" s="176" t="s">
        <v>259</v>
      </c>
      <c r="B67" s="85">
        <v>46286</v>
      </c>
      <c r="C67" s="85"/>
      <c r="D67" s="88">
        <v>370787</v>
      </c>
      <c r="E67" s="88">
        <v>95576</v>
      </c>
      <c r="F67" s="88">
        <v>466363</v>
      </c>
      <c r="G67" s="163">
        <f>F67/'Operating Expenditures 2 - 2014'!O67</f>
        <v>0.64316261417248988</v>
      </c>
      <c r="H67" s="311">
        <f t="shared" si="0"/>
        <v>10.075681631594867</v>
      </c>
      <c r="I67" s="88">
        <v>49407</v>
      </c>
      <c r="J67" s="88">
        <v>3077</v>
      </c>
      <c r="K67" s="88">
        <v>12300</v>
      </c>
      <c r="L67" s="88">
        <v>2813</v>
      </c>
      <c r="M67" s="88">
        <v>0</v>
      </c>
      <c r="N67" s="88">
        <f t="shared" si="1"/>
        <v>67597</v>
      </c>
      <c r="O67" s="83">
        <f>N67/'Operating Expenditures 2 - 2014'!O67</f>
        <v>9.3223225749508004E-2</v>
      </c>
      <c r="P67" s="181">
        <f t="shared" si="2"/>
        <v>1.4604199974074235</v>
      </c>
    </row>
    <row r="68" spans="1:28" ht="12.95" customHeight="1" x14ac:dyDescent="0.2">
      <c r="A68" s="176" t="s">
        <v>260</v>
      </c>
      <c r="B68" s="85">
        <v>40333</v>
      </c>
      <c r="C68" s="85"/>
      <c r="D68" s="88">
        <v>1164990</v>
      </c>
      <c r="E68" s="88">
        <v>409782</v>
      </c>
      <c r="F68" s="88">
        <v>1574772</v>
      </c>
      <c r="G68" s="163">
        <f>F68/'Operating Expenditures 2 - 2014'!O68</f>
        <v>0.53034000895141487</v>
      </c>
      <c r="H68" s="311">
        <f t="shared" si="0"/>
        <v>39.044256564103833</v>
      </c>
      <c r="I68" s="88">
        <v>213540</v>
      </c>
      <c r="J68" s="88">
        <v>12920</v>
      </c>
      <c r="K68" s="88">
        <v>35782</v>
      </c>
      <c r="L68" s="88">
        <v>98223</v>
      </c>
      <c r="M68" s="88">
        <v>0</v>
      </c>
      <c r="N68" s="88">
        <f t="shared" si="1"/>
        <v>360465</v>
      </c>
      <c r="O68" s="83">
        <f>N68/'Operating Expenditures 2 - 2014'!O68</f>
        <v>0.12139472338006502</v>
      </c>
      <c r="P68" s="181">
        <f t="shared" si="2"/>
        <v>8.9372226216745592</v>
      </c>
    </row>
    <row r="69" spans="1:28" ht="12.95" customHeight="1" x14ac:dyDescent="0.2">
      <c r="A69" s="176" t="s">
        <v>261</v>
      </c>
      <c r="B69" s="85">
        <v>25085</v>
      </c>
      <c r="C69" s="85"/>
      <c r="D69" s="88">
        <v>689467</v>
      </c>
      <c r="E69" s="88">
        <v>235923</v>
      </c>
      <c r="F69" s="88">
        <v>925390</v>
      </c>
      <c r="G69" s="163">
        <f>F69/'Operating Expenditures 2 - 2014'!O69</f>
        <v>0.6492916932705598</v>
      </c>
      <c r="H69" s="311">
        <f t="shared" si="0"/>
        <v>36.890173410404621</v>
      </c>
      <c r="I69" s="88">
        <v>74234</v>
      </c>
      <c r="J69" s="88">
        <v>5535</v>
      </c>
      <c r="K69" s="88">
        <v>7711</v>
      </c>
      <c r="L69" s="88">
        <v>16600</v>
      </c>
      <c r="M69" s="88">
        <v>569</v>
      </c>
      <c r="N69" s="88">
        <f t="shared" si="1"/>
        <v>104649</v>
      </c>
      <c r="O69" s="83">
        <f>N69/'Operating Expenditures 2 - 2014'!O69</f>
        <v>7.3426043515783412E-2</v>
      </c>
      <c r="P69" s="181">
        <f t="shared" si="2"/>
        <v>4.171775961730118</v>
      </c>
    </row>
    <row r="70" spans="1:28" ht="12.95" customHeight="1" x14ac:dyDescent="0.2">
      <c r="A70" s="176" t="s">
        <v>262</v>
      </c>
      <c r="B70" s="85">
        <v>11525</v>
      </c>
      <c r="C70" s="85"/>
      <c r="D70" s="88">
        <v>99151</v>
      </c>
      <c r="E70" s="88">
        <v>28807</v>
      </c>
      <c r="F70" s="88">
        <v>127958</v>
      </c>
      <c r="G70" s="163">
        <f>F70/'Operating Expenditures 2 - 2014'!O70</f>
        <v>0.55005652826198159</v>
      </c>
      <c r="H70" s="311">
        <f t="shared" ref="H70:H73" si="3">F70/B70</f>
        <v>11.102646420824295</v>
      </c>
      <c r="I70" s="88">
        <v>22573</v>
      </c>
      <c r="J70" s="88">
        <v>3098</v>
      </c>
      <c r="K70" s="88">
        <v>4636</v>
      </c>
      <c r="L70" s="88">
        <v>2293</v>
      </c>
      <c r="M70" s="88">
        <v>0</v>
      </c>
      <c r="N70" s="88">
        <f t="shared" ref="N70:N73" si="4">SUM(I70:M70)</f>
        <v>32600</v>
      </c>
      <c r="O70" s="83">
        <f>N70/'Operating Expenditures 2 - 2014'!O70</f>
        <v>0.14013850498867286</v>
      </c>
      <c r="P70" s="181">
        <f t="shared" ref="P70:P73" si="5">N70/B70</f>
        <v>2.8286334056399132</v>
      </c>
    </row>
    <row r="71" spans="1:28" ht="12.95" customHeight="1" x14ac:dyDescent="0.2">
      <c r="A71" s="176" t="s">
        <v>61</v>
      </c>
      <c r="B71" s="85">
        <v>15406</v>
      </c>
      <c r="C71" s="85"/>
      <c r="D71" s="88">
        <v>207206</v>
      </c>
      <c r="E71" s="88">
        <v>31646</v>
      </c>
      <c r="F71" s="88">
        <v>238852</v>
      </c>
      <c r="G71" s="163">
        <f>F71/'Operating Expenditures 2 - 2014'!O71</f>
        <v>0.54693253219513094</v>
      </c>
      <c r="H71" s="311">
        <f t="shared" si="3"/>
        <v>15.503829676749319</v>
      </c>
      <c r="I71" s="88">
        <v>22540</v>
      </c>
      <c r="J71" s="88">
        <v>665</v>
      </c>
      <c r="K71" s="88">
        <v>23240</v>
      </c>
      <c r="L71" s="88">
        <v>2107</v>
      </c>
      <c r="M71" s="88">
        <v>0</v>
      </c>
      <c r="N71" s="88">
        <f t="shared" si="4"/>
        <v>48552</v>
      </c>
      <c r="O71" s="83">
        <f>N71/'Operating Expenditures 2 - 2014'!O71</f>
        <v>0.11117624429830185</v>
      </c>
      <c r="P71" s="181">
        <f t="shared" si="5"/>
        <v>3.1514994158120211</v>
      </c>
    </row>
    <row r="72" spans="1:28" ht="12.95" customHeight="1" x14ac:dyDescent="0.2">
      <c r="A72" s="225" t="s">
        <v>263</v>
      </c>
      <c r="B72" s="46">
        <v>14743</v>
      </c>
      <c r="D72" s="88">
        <v>279975</v>
      </c>
      <c r="E72" s="88">
        <v>47832</v>
      </c>
      <c r="F72" s="88">
        <v>327807</v>
      </c>
      <c r="G72" s="163">
        <f>F72/'Operating Expenditures 2 - 2014'!O72</f>
        <v>0.61521296461381103</v>
      </c>
      <c r="H72" s="311">
        <f t="shared" si="3"/>
        <v>22.234755477175607</v>
      </c>
      <c r="I72" s="88">
        <v>65610</v>
      </c>
      <c r="J72" s="88">
        <v>7967</v>
      </c>
      <c r="K72" s="88">
        <v>7247</v>
      </c>
      <c r="L72" s="88">
        <v>2063</v>
      </c>
      <c r="M72" s="88">
        <v>0</v>
      </c>
      <c r="N72" s="88">
        <f t="shared" si="4"/>
        <v>82887</v>
      </c>
      <c r="O72" s="83">
        <f>N72/'Operating Expenditures 2 - 2014'!O72</f>
        <v>0.15555847495003144</v>
      </c>
      <c r="P72" s="181">
        <f t="shared" si="5"/>
        <v>5.6221257545954009</v>
      </c>
    </row>
    <row r="73" spans="1:28" ht="12.95" customHeight="1" x14ac:dyDescent="0.2">
      <c r="A73" s="312" t="s">
        <v>62</v>
      </c>
      <c r="B73" s="200">
        <f>SUM(B5:B72)</f>
        <v>4671955</v>
      </c>
      <c r="C73" s="200" t="s">
        <v>223</v>
      </c>
      <c r="D73" s="313">
        <f>SUM(D5:D72)</f>
        <v>87452019</v>
      </c>
      <c r="E73" s="313">
        <f t="shared" ref="E73:F73" si="6">SUM(E5:E72)</f>
        <v>32382420</v>
      </c>
      <c r="F73" s="313">
        <f t="shared" si="6"/>
        <v>119834439</v>
      </c>
      <c r="G73" s="106">
        <f>F73/'Operating Expenditures 2 - 2014'!O73</f>
        <v>0.59926235102439984</v>
      </c>
      <c r="H73" s="314">
        <f t="shared" si="3"/>
        <v>25.649741703419661</v>
      </c>
      <c r="I73" s="313">
        <f t="shared" ref="I73" si="7">SUM(I5:I72)</f>
        <v>12318159</v>
      </c>
      <c r="J73" s="313">
        <f t="shared" ref="J73" si="8">SUM(J5:J72)</f>
        <v>1290877</v>
      </c>
      <c r="K73" s="313">
        <f t="shared" ref="K73" si="9">SUM(K5:K72)</f>
        <v>5284424</v>
      </c>
      <c r="L73" s="313">
        <f t="shared" ref="L73" si="10">SUM(L5:L72)</f>
        <v>4774785</v>
      </c>
      <c r="M73" s="313">
        <f t="shared" ref="M73" si="11">SUM(M5:M72)</f>
        <v>265128</v>
      </c>
      <c r="N73" s="313">
        <f t="shared" si="4"/>
        <v>23933373</v>
      </c>
      <c r="O73" s="106">
        <f>N73/'Operating Expenditures 2 - 2014'!O73</f>
        <v>0.11968487099041615</v>
      </c>
      <c r="P73" s="315">
        <f t="shared" si="5"/>
        <v>5.1227747270682187</v>
      </c>
    </row>
    <row r="74" spans="1:28" x14ac:dyDescent="0.2">
      <c r="A74" s="329" t="s">
        <v>190</v>
      </c>
      <c r="C74" s="183"/>
      <c r="O74" s="330">
        <v>0.1</v>
      </c>
    </row>
    <row r="75" spans="1:28" x14ac:dyDescent="0.2">
      <c r="A75" s="329" t="s">
        <v>84</v>
      </c>
      <c r="C75" s="183"/>
      <c r="O75" s="83">
        <v>0.15</v>
      </c>
    </row>
    <row r="76" spans="1:28" x14ac:dyDescent="0.2">
      <c r="A76" s="329" t="s">
        <v>231</v>
      </c>
      <c r="O76" s="83">
        <v>0.2</v>
      </c>
    </row>
    <row r="77" spans="1:28" s="334" customFormat="1" x14ac:dyDescent="0.2">
      <c r="A77" s="331" t="s">
        <v>82</v>
      </c>
      <c r="B77" s="332" t="s">
        <v>311</v>
      </c>
      <c r="C77" s="84"/>
      <c r="D77" s="332"/>
      <c r="E77" s="332"/>
      <c r="F77" s="332"/>
      <c r="G77" s="332"/>
      <c r="H77" s="332">
        <v>23.99</v>
      </c>
      <c r="I77" s="332"/>
      <c r="J77" s="332"/>
      <c r="K77" s="332"/>
      <c r="L77" s="332"/>
      <c r="M77" s="332"/>
      <c r="N77" s="332"/>
      <c r="O77" s="332"/>
      <c r="P77" s="181">
        <v>4.03</v>
      </c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</row>
    <row r="78" spans="1:28" x14ac:dyDescent="0.2">
      <c r="C78" s="319" t="s">
        <v>224</v>
      </c>
    </row>
    <row r="86" spans="1:7" x14ac:dyDescent="0.2">
      <c r="A86" s="84" t="s">
        <v>314</v>
      </c>
      <c r="B86" s="183"/>
      <c r="G86" s="339" t="s">
        <v>316</v>
      </c>
    </row>
  </sheetData>
  <mergeCells count="6">
    <mergeCell ref="A1:P2"/>
    <mergeCell ref="A3:A4"/>
    <mergeCell ref="B3:B4"/>
    <mergeCell ref="D3:H3"/>
    <mergeCell ref="I3:P3"/>
    <mergeCell ref="C3:C4"/>
  </mergeCells>
  <phoneticPr fontId="0" type="noConversion"/>
  <printOptions horizontalCentered="1" gridLines="1"/>
  <pageMargins left="0.6" right="0.6" top="1.01" bottom="0.52" header="0.5" footer="0.35"/>
  <pageSetup scale="86" fitToHeight="2" orientation="landscape" r:id="rId1"/>
  <headerFooter alignWithMargins="0">
    <oddFooter>&amp;C&amp;"Garamond,Regular"&amp;P</oddFooter>
  </headerFooter>
  <rowBreaks count="1" manualBreakCount="1">
    <brk id="39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83"/>
  <sheetViews>
    <sheetView zoomScaleNormal="100" workbookViewId="0">
      <pane xSplit="1" ySplit="4" topLeftCell="B19" activePane="bottomRight" state="frozen"/>
      <selection pane="topRight" activeCell="C1" sqref="C1"/>
      <selection pane="bottomLeft" activeCell="A3" sqref="A3"/>
      <selection pane="bottomRight" activeCell="A24" sqref="A24"/>
    </sheetView>
  </sheetViews>
  <sheetFormatPr defaultRowHeight="12.75" x14ac:dyDescent="0.2"/>
  <cols>
    <col min="1" max="1" width="29.85546875" bestFit="1" customWidth="1"/>
    <col min="2" max="2" width="7.140625" style="68" customWidth="1"/>
    <col min="3" max="3" width="8.85546875" style="68" customWidth="1"/>
    <col min="4" max="4" width="7.85546875" style="68" customWidth="1"/>
    <col min="5" max="5" width="7" style="68" customWidth="1"/>
    <col min="6" max="6" width="7.140625" style="68" customWidth="1"/>
    <col min="7" max="7" width="7.85546875" style="68" customWidth="1"/>
    <col min="8" max="8" width="7.5703125" style="68" customWidth="1"/>
    <col min="9" max="9" width="9.140625" style="68"/>
    <col min="10" max="10" width="8.140625" style="68" customWidth="1"/>
    <col min="11" max="11" width="6" style="68" customWidth="1"/>
    <col min="12" max="12" width="6.140625" style="68" customWidth="1"/>
    <col min="13" max="14" width="7.85546875" style="68" customWidth="1"/>
    <col min="15" max="15" width="8.5703125" style="68" customWidth="1"/>
    <col min="16" max="16" width="5.5703125" style="145" customWidth="1"/>
    <col min="17" max="17" width="9.140625" style="28"/>
  </cols>
  <sheetData>
    <row r="1" spans="1:17" s="52" customFormat="1" ht="15.75" x14ac:dyDescent="0.25">
      <c r="A1" s="439" t="s">
        <v>191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1"/>
      <c r="Q1" s="51"/>
    </row>
    <row r="2" spans="1:17" s="52" customFormat="1" ht="15.75" x14ac:dyDescent="0.25">
      <c r="A2" s="442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4"/>
      <c r="Q2" s="51"/>
    </row>
    <row r="3" spans="1:17" s="48" customFormat="1" x14ac:dyDescent="0.2">
      <c r="A3" s="447" t="s">
        <v>23</v>
      </c>
      <c r="B3" s="436" t="s">
        <v>192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7" t="s">
        <v>193</v>
      </c>
      <c r="P3" s="445" t="s">
        <v>177</v>
      </c>
      <c r="Q3" s="53"/>
    </row>
    <row r="4" spans="1:17" s="56" customFormat="1" ht="50.25" customHeight="1" x14ac:dyDescent="0.2">
      <c r="A4" s="448"/>
      <c r="B4" s="73" t="s">
        <v>194</v>
      </c>
      <c r="C4" s="73" t="s">
        <v>195</v>
      </c>
      <c r="D4" s="73" t="s">
        <v>196</v>
      </c>
      <c r="E4" s="73" t="s">
        <v>197</v>
      </c>
      <c r="F4" s="73" t="s">
        <v>198</v>
      </c>
      <c r="G4" s="73" t="s">
        <v>199</v>
      </c>
      <c r="H4" s="73" t="s">
        <v>200</v>
      </c>
      <c r="I4" s="73" t="s">
        <v>201</v>
      </c>
      <c r="J4" s="75" t="s">
        <v>202</v>
      </c>
      <c r="K4" s="73" t="s">
        <v>203</v>
      </c>
      <c r="L4" s="73" t="s">
        <v>204</v>
      </c>
      <c r="M4" s="75" t="s">
        <v>205</v>
      </c>
      <c r="N4" s="75" t="s">
        <v>206</v>
      </c>
      <c r="O4" s="438"/>
      <c r="P4" s="446"/>
      <c r="Q4" s="55"/>
    </row>
    <row r="5" spans="1:17" x14ac:dyDescent="0.2">
      <c r="A5" s="31" t="s">
        <v>232</v>
      </c>
      <c r="B5" s="20">
        <v>73212</v>
      </c>
      <c r="C5" s="20">
        <v>27497</v>
      </c>
      <c r="D5" s="20">
        <v>37504</v>
      </c>
      <c r="E5" s="20">
        <v>26093</v>
      </c>
      <c r="F5" s="20">
        <v>5645</v>
      </c>
      <c r="G5" s="20">
        <v>30569</v>
      </c>
      <c r="H5" s="20">
        <v>0</v>
      </c>
      <c r="I5" s="20">
        <v>83697</v>
      </c>
      <c r="J5" s="20">
        <v>7765</v>
      </c>
      <c r="K5" s="20">
        <v>0</v>
      </c>
      <c r="L5" s="20">
        <v>29122</v>
      </c>
      <c r="M5" s="79">
        <v>99123</v>
      </c>
      <c r="N5" s="20">
        <v>420227</v>
      </c>
      <c r="O5" s="20">
        <v>1571537</v>
      </c>
      <c r="P5" s="152">
        <f>O5/'Operating Expenditures 1 - 2014'!B5</f>
        <v>25.150225650545721</v>
      </c>
    </row>
    <row r="6" spans="1:17" x14ac:dyDescent="0.2">
      <c r="A6" s="31" t="s">
        <v>31</v>
      </c>
      <c r="B6" s="20">
        <v>58683</v>
      </c>
      <c r="C6" s="20">
        <v>5800</v>
      </c>
      <c r="D6" s="20">
        <v>8000</v>
      </c>
      <c r="E6" s="20">
        <v>17842</v>
      </c>
      <c r="F6" s="20">
        <v>16600</v>
      </c>
      <c r="G6" s="20">
        <v>51083</v>
      </c>
      <c r="H6" s="20">
        <v>9161</v>
      </c>
      <c r="I6" s="20">
        <v>0</v>
      </c>
      <c r="J6" s="20">
        <v>9000</v>
      </c>
      <c r="K6" s="20">
        <v>3964</v>
      </c>
      <c r="L6" s="20">
        <v>0</v>
      </c>
      <c r="M6" s="79">
        <v>18271</v>
      </c>
      <c r="N6" s="20">
        <v>198404</v>
      </c>
      <c r="O6" s="20">
        <v>894484</v>
      </c>
      <c r="P6" s="152">
        <f>O6/'Operating Expenditures 1 - 2014'!B6</f>
        <v>34.787228250301403</v>
      </c>
    </row>
    <row r="7" spans="1:17" x14ac:dyDescent="0.2">
      <c r="A7" s="31" t="s">
        <v>233</v>
      </c>
      <c r="B7" s="20">
        <v>215259</v>
      </c>
      <c r="C7" s="20">
        <v>349686</v>
      </c>
      <c r="D7" s="20">
        <v>7650</v>
      </c>
      <c r="E7" s="20">
        <v>81520</v>
      </c>
      <c r="F7" s="20">
        <v>10805</v>
      </c>
      <c r="G7" s="20">
        <v>1156</v>
      </c>
      <c r="H7" s="20">
        <v>19762</v>
      </c>
      <c r="I7" s="20">
        <v>252377</v>
      </c>
      <c r="J7" s="20">
        <v>0</v>
      </c>
      <c r="K7" s="20">
        <v>0</v>
      </c>
      <c r="L7" s="20">
        <v>0</v>
      </c>
      <c r="M7" s="79">
        <v>946968</v>
      </c>
      <c r="N7" s="20">
        <v>1885183</v>
      </c>
      <c r="O7" s="20">
        <v>5842201</v>
      </c>
      <c r="P7" s="152">
        <f>O7/'Operating Expenditures 1 - 2014'!B7</f>
        <v>49.920968307000827</v>
      </c>
    </row>
    <row r="8" spans="1:17" x14ac:dyDescent="0.2">
      <c r="A8" s="31" t="s">
        <v>234</v>
      </c>
      <c r="B8" s="20">
        <v>27271</v>
      </c>
      <c r="C8" s="20">
        <v>42170</v>
      </c>
      <c r="D8" s="20">
        <v>6675</v>
      </c>
      <c r="E8" s="20">
        <v>33464</v>
      </c>
      <c r="F8" s="20">
        <v>11864</v>
      </c>
      <c r="G8" s="20">
        <v>11994</v>
      </c>
      <c r="H8" s="20">
        <v>16309</v>
      </c>
      <c r="I8" s="20">
        <v>0</v>
      </c>
      <c r="J8" s="20">
        <v>2086</v>
      </c>
      <c r="K8" s="20">
        <v>0</v>
      </c>
      <c r="L8" s="20">
        <v>0</v>
      </c>
      <c r="M8" s="79">
        <v>20313</v>
      </c>
      <c r="N8" s="20">
        <v>172146</v>
      </c>
      <c r="O8" s="20">
        <v>845586</v>
      </c>
      <c r="P8" s="152">
        <f>O8/'Operating Expenditures 1 - 2014'!B8</f>
        <v>36.710341234696536</v>
      </c>
    </row>
    <row r="9" spans="1:17" x14ac:dyDescent="0.2">
      <c r="A9" s="31" t="s">
        <v>32</v>
      </c>
      <c r="B9" s="20">
        <v>27196</v>
      </c>
      <c r="C9" s="20">
        <v>5480</v>
      </c>
      <c r="D9" s="20">
        <v>0</v>
      </c>
      <c r="E9" s="20">
        <v>11816</v>
      </c>
      <c r="F9" s="20">
        <v>2422</v>
      </c>
      <c r="G9" s="20">
        <v>3724</v>
      </c>
      <c r="H9" s="20">
        <v>9719</v>
      </c>
      <c r="I9" s="20">
        <v>8393</v>
      </c>
      <c r="J9" s="20">
        <v>8800</v>
      </c>
      <c r="K9" s="20">
        <v>3432</v>
      </c>
      <c r="L9" s="20">
        <v>0</v>
      </c>
      <c r="M9" s="79">
        <v>41379</v>
      </c>
      <c r="N9" s="20">
        <v>122361</v>
      </c>
      <c r="O9" s="20">
        <v>445915</v>
      </c>
      <c r="P9" s="152">
        <f>O9/'Operating Expenditures 1 - 2014'!B9</f>
        <v>14.652832544689801</v>
      </c>
    </row>
    <row r="10" spans="1:17" x14ac:dyDescent="0.2">
      <c r="A10" s="31" t="s">
        <v>235</v>
      </c>
      <c r="B10" s="20">
        <v>32957</v>
      </c>
      <c r="C10" s="20">
        <v>12395</v>
      </c>
      <c r="D10" s="20">
        <v>0</v>
      </c>
      <c r="E10" s="20">
        <v>22735</v>
      </c>
      <c r="F10" s="20">
        <v>0</v>
      </c>
      <c r="G10" s="20">
        <v>1454</v>
      </c>
      <c r="H10" s="20">
        <v>19755</v>
      </c>
      <c r="I10" s="20">
        <v>0</v>
      </c>
      <c r="J10" s="20">
        <v>24399</v>
      </c>
      <c r="K10" s="20">
        <v>0</v>
      </c>
      <c r="L10" s="20">
        <v>0</v>
      </c>
      <c r="M10" s="79">
        <v>45653</v>
      </c>
      <c r="N10" s="20">
        <v>159348</v>
      </c>
      <c r="O10" s="20">
        <v>583108</v>
      </c>
      <c r="P10" s="152">
        <f>O10/'Operating Expenditures 1 - 2014'!B10</f>
        <v>14.17202576254709</v>
      </c>
    </row>
    <row r="11" spans="1:17" x14ac:dyDescent="0.2">
      <c r="A11" s="31" t="s">
        <v>236</v>
      </c>
      <c r="B11" s="20">
        <v>75034</v>
      </c>
      <c r="C11" s="20">
        <v>11235</v>
      </c>
      <c r="D11" s="20">
        <v>54192</v>
      </c>
      <c r="E11" s="20">
        <v>14666</v>
      </c>
      <c r="F11" s="20">
        <v>15401</v>
      </c>
      <c r="G11" s="20">
        <v>144732</v>
      </c>
      <c r="H11" s="20">
        <v>24889</v>
      </c>
      <c r="I11" s="20">
        <v>60812</v>
      </c>
      <c r="J11" s="20">
        <v>10970</v>
      </c>
      <c r="K11" s="20">
        <v>0</v>
      </c>
      <c r="L11" s="20">
        <v>0</v>
      </c>
      <c r="M11" s="79">
        <v>73481</v>
      </c>
      <c r="N11" s="20">
        <v>485412</v>
      </c>
      <c r="O11" s="20">
        <v>1565190</v>
      </c>
      <c r="P11" s="152">
        <f>O11/'Operating Expenditures 1 - 2014'!B11</f>
        <v>43.239681750372952</v>
      </c>
    </row>
    <row r="12" spans="1:17" x14ac:dyDescent="0.2">
      <c r="A12" s="31" t="s">
        <v>33</v>
      </c>
      <c r="B12" s="20">
        <v>47283</v>
      </c>
      <c r="C12" s="20">
        <v>41494</v>
      </c>
      <c r="D12" s="20">
        <v>34948</v>
      </c>
      <c r="E12" s="20">
        <v>33954</v>
      </c>
      <c r="F12" s="20">
        <v>10051</v>
      </c>
      <c r="G12" s="20">
        <v>9947</v>
      </c>
      <c r="H12" s="20">
        <v>25000</v>
      </c>
      <c r="I12" s="20">
        <v>45000</v>
      </c>
      <c r="J12" s="20">
        <v>8219</v>
      </c>
      <c r="K12" s="20">
        <v>3200</v>
      </c>
      <c r="L12" s="20">
        <v>0</v>
      </c>
      <c r="M12" s="79">
        <v>104196</v>
      </c>
      <c r="N12" s="20">
        <v>363292</v>
      </c>
      <c r="O12" s="20">
        <v>985118</v>
      </c>
      <c r="P12" s="152">
        <f>O12/'Operating Expenditures 1 - 2014'!B12</f>
        <v>70.948361541231549</v>
      </c>
    </row>
    <row r="13" spans="1:17" x14ac:dyDescent="0.2">
      <c r="A13" s="31" t="s">
        <v>237</v>
      </c>
      <c r="B13" s="20">
        <v>322966</v>
      </c>
      <c r="C13" s="20">
        <v>164984</v>
      </c>
      <c r="D13" s="20">
        <v>0</v>
      </c>
      <c r="E13" s="20">
        <v>77389</v>
      </c>
      <c r="F13" s="20">
        <v>22065</v>
      </c>
      <c r="G13" s="20">
        <v>31184</v>
      </c>
      <c r="H13" s="20">
        <v>158277</v>
      </c>
      <c r="I13" s="20">
        <v>227189</v>
      </c>
      <c r="J13" s="20">
        <v>18450</v>
      </c>
      <c r="K13" s="20">
        <v>19700</v>
      </c>
      <c r="L13" s="20">
        <v>0</v>
      </c>
      <c r="M13" s="79">
        <v>905418</v>
      </c>
      <c r="N13" s="20">
        <v>1947622</v>
      </c>
      <c r="O13" s="20">
        <v>5603556</v>
      </c>
      <c r="P13" s="152">
        <f>O13/'Operating Expenditures 1 - 2014'!B13</f>
        <v>44.805507580118977</v>
      </c>
    </row>
    <row r="14" spans="1:17" x14ac:dyDescent="0.2">
      <c r="A14" s="31" t="s">
        <v>34</v>
      </c>
      <c r="B14" s="20">
        <v>403214</v>
      </c>
      <c r="C14" s="20">
        <v>557187</v>
      </c>
      <c r="D14" s="20">
        <v>22834</v>
      </c>
      <c r="E14" s="20">
        <v>129210</v>
      </c>
      <c r="F14" s="20">
        <v>78772</v>
      </c>
      <c r="G14" s="20">
        <v>15571</v>
      </c>
      <c r="H14" s="20">
        <v>609480</v>
      </c>
      <c r="I14" s="20">
        <v>0</v>
      </c>
      <c r="J14" s="20">
        <v>201641</v>
      </c>
      <c r="K14" s="20">
        <v>0</v>
      </c>
      <c r="L14" s="20">
        <v>0</v>
      </c>
      <c r="M14" s="79">
        <v>449170</v>
      </c>
      <c r="N14" s="20">
        <v>2467079</v>
      </c>
      <c r="O14" s="20">
        <v>8906152</v>
      </c>
      <c r="P14" s="152">
        <f>O14/'Operating Expenditures 1 - 2014'!B14</f>
        <v>45.162126528873657</v>
      </c>
    </row>
    <row r="15" spans="1:17" x14ac:dyDescent="0.2">
      <c r="A15" s="31" t="s">
        <v>35</v>
      </c>
      <c r="B15" s="20">
        <v>11427</v>
      </c>
      <c r="C15" s="20">
        <v>1020</v>
      </c>
      <c r="D15" s="20">
        <v>902</v>
      </c>
      <c r="E15" s="20">
        <v>14164</v>
      </c>
      <c r="F15" s="20">
        <v>180</v>
      </c>
      <c r="G15" s="20">
        <v>3600</v>
      </c>
      <c r="H15" s="20">
        <v>2513</v>
      </c>
      <c r="I15" s="20">
        <v>0</v>
      </c>
      <c r="J15" s="20">
        <v>7151</v>
      </c>
      <c r="K15" s="20">
        <v>9585</v>
      </c>
      <c r="L15" s="20">
        <v>0</v>
      </c>
      <c r="M15" s="79">
        <v>46366</v>
      </c>
      <c r="N15" s="20">
        <v>96908</v>
      </c>
      <c r="O15" s="20">
        <v>237366</v>
      </c>
      <c r="P15" s="152">
        <f>O15/'Operating Expenditures 1 - 2014'!B15</f>
        <v>23.990903577926016</v>
      </c>
    </row>
    <row r="16" spans="1:17" x14ac:dyDescent="0.2">
      <c r="A16" s="31" t="s">
        <v>36</v>
      </c>
      <c r="B16" s="20">
        <v>63441</v>
      </c>
      <c r="C16" s="20">
        <v>27075</v>
      </c>
      <c r="D16" s="20">
        <v>0</v>
      </c>
      <c r="E16" s="20">
        <v>58784</v>
      </c>
      <c r="F16" s="20">
        <v>6117</v>
      </c>
      <c r="G16" s="20">
        <v>2206</v>
      </c>
      <c r="H16" s="20">
        <v>0</v>
      </c>
      <c r="I16" s="20">
        <v>33521</v>
      </c>
      <c r="J16" s="20">
        <v>5138</v>
      </c>
      <c r="K16" s="20">
        <v>1740</v>
      </c>
      <c r="L16" s="20">
        <v>0</v>
      </c>
      <c r="M16" s="79">
        <v>75879</v>
      </c>
      <c r="N16" s="20">
        <v>273901</v>
      </c>
      <c r="O16" s="20">
        <v>1147201</v>
      </c>
      <c r="P16" s="152">
        <f>O16/'Operating Expenditures 1 - 2014'!B16</f>
        <v>171.76238957927833</v>
      </c>
    </row>
    <row r="17" spans="1:16" x14ac:dyDescent="0.2">
      <c r="A17" s="31" t="s">
        <v>238</v>
      </c>
      <c r="B17" s="20">
        <v>18920</v>
      </c>
      <c r="C17" s="20">
        <v>0</v>
      </c>
      <c r="D17" s="20">
        <v>0</v>
      </c>
      <c r="E17" s="20">
        <v>12880</v>
      </c>
      <c r="F17" s="20">
        <v>2598</v>
      </c>
      <c r="G17" s="20">
        <v>1905</v>
      </c>
      <c r="H17" s="20">
        <v>16472</v>
      </c>
      <c r="I17" s="20">
        <v>11368</v>
      </c>
      <c r="J17" s="20">
        <v>6329</v>
      </c>
      <c r="K17" s="20">
        <v>3180</v>
      </c>
      <c r="L17" s="20">
        <v>0</v>
      </c>
      <c r="M17" s="79">
        <v>13010</v>
      </c>
      <c r="N17" s="20">
        <v>86662</v>
      </c>
      <c r="O17" s="20">
        <v>304769</v>
      </c>
      <c r="P17" s="152">
        <f>O17/'Operating Expenditures 1 - 2014'!B17</f>
        <v>30.023544478376515</v>
      </c>
    </row>
    <row r="18" spans="1:16" x14ac:dyDescent="0.2">
      <c r="A18" s="31" t="s">
        <v>239</v>
      </c>
      <c r="B18" s="20">
        <v>29700</v>
      </c>
      <c r="C18" s="20">
        <v>0</v>
      </c>
      <c r="D18" s="20">
        <v>0</v>
      </c>
      <c r="E18" s="20">
        <v>28000</v>
      </c>
      <c r="F18" s="20">
        <v>500</v>
      </c>
      <c r="G18" s="20">
        <v>0</v>
      </c>
      <c r="H18" s="20">
        <v>0</v>
      </c>
      <c r="I18" s="20">
        <v>19000</v>
      </c>
      <c r="J18" s="20">
        <v>1700</v>
      </c>
      <c r="K18" s="20">
        <v>0</v>
      </c>
      <c r="L18" s="20">
        <v>0</v>
      </c>
      <c r="M18" s="79">
        <v>52300</v>
      </c>
      <c r="N18" s="20">
        <v>131200</v>
      </c>
      <c r="O18" s="20">
        <v>517800</v>
      </c>
      <c r="P18" s="152">
        <f>O18/'Operating Expenditures 1 - 2014'!B18</f>
        <v>31.550085303436511</v>
      </c>
    </row>
    <row r="19" spans="1:16" x14ac:dyDescent="0.2">
      <c r="A19" s="31" t="s">
        <v>240</v>
      </c>
      <c r="B19" s="20">
        <v>19495</v>
      </c>
      <c r="C19" s="20">
        <v>2358</v>
      </c>
      <c r="D19" s="20">
        <v>39545</v>
      </c>
      <c r="E19" s="20">
        <v>14653</v>
      </c>
      <c r="F19" s="20">
        <v>7279</v>
      </c>
      <c r="G19" s="20">
        <v>3318</v>
      </c>
      <c r="H19" s="20">
        <v>60264</v>
      </c>
      <c r="I19" s="20">
        <v>35796</v>
      </c>
      <c r="J19" s="20">
        <v>11200</v>
      </c>
      <c r="K19" s="20">
        <v>2619</v>
      </c>
      <c r="L19" s="20">
        <v>0</v>
      </c>
      <c r="M19" s="79">
        <v>78350</v>
      </c>
      <c r="N19" s="20">
        <v>274877</v>
      </c>
      <c r="O19" s="20">
        <v>729681</v>
      </c>
      <c r="P19" s="152">
        <f>O19/'Operating Expenditures 1 - 2014'!B19</f>
        <v>35.653327469950163</v>
      </c>
    </row>
    <row r="20" spans="1:16" x14ac:dyDescent="0.2">
      <c r="A20" s="31" t="s">
        <v>63</v>
      </c>
      <c r="B20" s="20">
        <v>93146</v>
      </c>
      <c r="C20" s="20">
        <v>40783</v>
      </c>
      <c r="D20" s="20">
        <v>21942</v>
      </c>
      <c r="E20" s="20">
        <v>40901</v>
      </c>
      <c r="F20" s="20">
        <v>18255</v>
      </c>
      <c r="G20" s="20">
        <v>19587</v>
      </c>
      <c r="H20" s="20">
        <v>0</v>
      </c>
      <c r="I20" s="20">
        <v>0</v>
      </c>
      <c r="J20" s="20">
        <v>3500</v>
      </c>
      <c r="K20" s="20">
        <v>0</v>
      </c>
      <c r="L20" s="20">
        <v>0</v>
      </c>
      <c r="M20" s="79">
        <v>128741</v>
      </c>
      <c r="N20" s="20">
        <v>366855</v>
      </c>
      <c r="O20" s="20">
        <v>2135031</v>
      </c>
      <c r="P20" s="152">
        <f>O20/'Operating Expenditures 1 - 2014'!B20</f>
        <v>78.661520890133374</v>
      </c>
    </row>
    <row r="21" spans="1:16" x14ac:dyDescent="0.2">
      <c r="A21" s="31" t="s">
        <v>241</v>
      </c>
      <c r="B21" s="20">
        <v>1350788</v>
      </c>
      <c r="C21" s="20">
        <v>2011581</v>
      </c>
      <c r="D21" s="20">
        <v>600210</v>
      </c>
      <c r="E21" s="20">
        <v>500230</v>
      </c>
      <c r="F21" s="20">
        <v>79032</v>
      </c>
      <c r="G21" s="20" t="s">
        <v>310</v>
      </c>
      <c r="H21" s="20">
        <v>937959</v>
      </c>
      <c r="I21" s="20">
        <v>890201</v>
      </c>
      <c r="J21" s="20">
        <v>1065590</v>
      </c>
      <c r="K21" s="20">
        <v>21875</v>
      </c>
      <c r="L21" s="20">
        <v>0</v>
      </c>
      <c r="M21" s="79">
        <v>2241682</v>
      </c>
      <c r="N21" s="20">
        <v>9592277</v>
      </c>
      <c r="O21" s="20">
        <v>34939408</v>
      </c>
      <c r="P21" s="152">
        <f>O21/'Operating Expenditures 1 - 2014'!B21</f>
        <v>78.332103254850438</v>
      </c>
    </row>
    <row r="22" spans="1:16" x14ac:dyDescent="0.2">
      <c r="A22" s="31" t="s">
        <v>242</v>
      </c>
      <c r="B22" s="20">
        <v>9986</v>
      </c>
      <c r="C22" s="20">
        <v>6424</v>
      </c>
      <c r="D22" s="20">
        <v>1300</v>
      </c>
      <c r="E22" s="20">
        <v>5831</v>
      </c>
      <c r="F22" s="20">
        <v>2671</v>
      </c>
      <c r="G22" s="20">
        <v>4290</v>
      </c>
      <c r="H22" s="20">
        <v>14503</v>
      </c>
      <c r="I22" s="20">
        <v>10654</v>
      </c>
      <c r="J22" s="20">
        <v>1300</v>
      </c>
      <c r="K22" s="20">
        <v>0</v>
      </c>
      <c r="L22" s="20">
        <v>430</v>
      </c>
      <c r="M22" s="79">
        <v>12906</v>
      </c>
      <c r="N22" s="20">
        <v>70295</v>
      </c>
      <c r="O22" s="20">
        <v>277003</v>
      </c>
      <c r="P22" s="152">
        <f>O22/'Operating Expenditures 1 - 2014'!B22</f>
        <v>36.997862962468275</v>
      </c>
    </row>
    <row r="23" spans="1:16" x14ac:dyDescent="0.2">
      <c r="A23" s="31" t="s">
        <v>243</v>
      </c>
      <c r="B23" s="20">
        <v>45216</v>
      </c>
      <c r="C23" s="20">
        <v>24784</v>
      </c>
      <c r="D23" s="20">
        <v>20443</v>
      </c>
      <c r="E23" s="20">
        <v>25686</v>
      </c>
      <c r="F23" s="20">
        <v>12642</v>
      </c>
      <c r="G23" s="20">
        <v>111921</v>
      </c>
      <c r="H23" s="20">
        <v>49554</v>
      </c>
      <c r="I23" s="20">
        <v>0</v>
      </c>
      <c r="J23" s="20">
        <v>9290</v>
      </c>
      <c r="K23" s="20">
        <v>400</v>
      </c>
      <c r="L23" s="20">
        <v>0</v>
      </c>
      <c r="M23" s="79">
        <v>153000</v>
      </c>
      <c r="N23" s="20">
        <v>452936</v>
      </c>
      <c r="O23" s="20">
        <v>1041729</v>
      </c>
      <c r="P23" s="152">
        <f>O23/'Operating Expenditures 1 - 2014'!B23</f>
        <v>30.911839762611276</v>
      </c>
    </row>
    <row r="24" spans="1:16" x14ac:dyDescent="0.2">
      <c r="A24" s="31" t="s">
        <v>318</v>
      </c>
      <c r="B24" s="20">
        <v>35866</v>
      </c>
      <c r="C24" s="20">
        <v>2607</v>
      </c>
      <c r="D24" s="20">
        <v>3228</v>
      </c>
      <c r="E24" s="20">
        <v>21865</v>
      </c>
      <c r="F24" s="20">
        <v>673</v>
      </c>
      <c r="G24" s="20">
        <v>53715</v>
      </c>
      <c r="H24" s="20">
        <v>14955</v>
      </c>
      <c r="I24" s="20">
        <v>22330</v>
      </c>
      <c r="J24" s="20">
        <v>4684</v>
      </c>
      <c r="K24" s="20">
        <v>0</v>
      </c>
      <c r="L24" s="20">
        <v>0</v>
      </c>
      <c r="M24" s="79">
        <v>39456</v>
      </c>
      <c r="N24" s="20">
        <v>199379</v>
      </c>
      <c r="O24" s="20">
        <v>646137</v>
      </c>
      <c r="P24" s="152">
        <f>O24/'Operating Expenditures 1 - 2014'!B24</f>
        <v>31.609852746930191</v>
      </c>
    </row>
    <row r="25" spans="1:16" x14ac:dyDescent="0.2">
      <c r="A25" s="31" t="s">
        <v>244</v>
      </c>
      <c r="B25" s="20">
        <v>50572</v>
      </c>
      <c r="C25" s="20">
        <v>6631</v>
      </c>
      <c r="D25" s="20">
        <v>15850</v>
      </c>
      <c r="E25" s="20">
        <v>9304</v>
      </c>
      <c r="F25" s="20">
        <v>3705</v>
      </c>
      <c r="G25" s="20">
        <v>4286</v>
      </c>
      <c r="H25" s="20">
        <v>28191</v>
      </c>
      <c r="I25" s="20">
        <v>25309</v>
      </c>
      <c r="J25" s="20">
        <v>14102</v>
      </c>
      <c r="K25" s="20">
        <v>2032</v>
      </c>
      <c r="L25" s="20">
        <v>0</v>
      </c>
      <c r="M25" s="79">
        <v>23300</v>
      </c>
      <c r="N25" s="20">
        <v>183282</v>
      </c>
      <c r="O25" s="20">
        <v>522364</v>
      </c>
      <c r="P25" s="152">
        <f>O25/'Operating Expenditures 1 - 2014'!B25</f>
        <v>23.33649035025018</v>
      </c>
    </row>
    <row r="26" spans="1:16" x14ac:dyDescent="0.2">
      <c r="A26" s="31" t="s">
        <v>37</v>
      </c>
      <c r="B26" s="20">
        <v>130182</v>
      </c>
      <c r="C26" s="20">
        <v>24099</v>
      </c>
      <c r="D26" s="20">
        <v>30492</v>
      </c>
      <c r="E26" s="20">
        <v>57920</v>
      </c>
      <c r="F26" s="20">
        <v>4411</v>
      </c>
      <c r="G26" s="20">
        <v>2431</v>
      </c>
      <c r="H26" s="20">
        <v>75230</v>
      </c>
      <c r="I26" s="20">
        <v>95004</v>
      </c>
      <c r="J26" s="20">
        <v>14577</v>
      </c>
      <c r="K26" s="20">
        <v>0</v>
      </c>
      <c r="L26" s="20">
        <v>0</v>
      </c>
      <c r="M26" s="79">
        <v>35371</v>
      </c>
      <c r="N26" s="20">
        <v>469717</v>
      </c>
      <c r="O26" s="20">
        <v>1999772</v>
      </c>
      <c r="P26" s="152">
        <f>O26/'Operating Expenditures 1 - 2014'!B26</f>
        <v>27.055754738679259</v>
      </c>
    </row>
    <row r="27" spans="1:16" x14ac:dyDescent="0.2">
      <c r="A27" s="31" t="s">
        <v>245</v>
      </c>
      <c r="B27" s="20">
        <v>79681</v>
      </c>
      <c r="C27" s="20">
        <v>37060</v>
      </c>
      <c r="D27" s="20">
        <v>49253</v>
      </c>
      <c r="E27" s="20">
        <v>87102</v>
      </c>
      <c r="F27" s="20">
        <v>2800</v>
      </c>
      <c r="G27" s="20">
        <v>20500</v>
      </c>
      <c r="H27" s="20">
        <v>64649</v>
      </c>
      <c r="I27" s="20">
        <v>0</v>
      </c>
      <c r="J27" s="20">
        <v>0</v>
      </c>
      <c r="K27" s="20">
        <v>0</v>
      </c>
      <c r="L27" s="20">
        <v>0</v>
      </c>
      <c r="M27" s="79">
        <v>155267</v>
      </c>
      <c r="N27" s="20">
        <v>496312</v>
      </c>
      <c r="O27" s="20">
        <v>1823513</v>
      </c>
      <c r="P27" s="152">
        <f>O27/'Operating Expenditures 1 - 2014'!B27</f>
        <v>54.715785999339872</v>
      </c>
    </row>
    <row r="28" spans="1:16" x14ac:dyDescent="0.2">
      <c r="A28" s="31" t="s">
        <v>38</v>
      </c>
      <c r="B28" s="20">
        <v>26711</v>
      </c>
      <c r="C28" s="20">
        <v>9947</v>
      </c>
      <c r="D28" s="20">
        <v>28126</v>
      </c>
      <c r="E28" s="20">
        <v>19075</v>
      </c>
      <c r="F28" s="20">
        <v>11007</v>
      </c>
      <c r="G28" s="20">
        <v>387</v>
      </c>
      <c r="H28" s="20">
        <v>34260</v>
      </c>
      <c r="I28" s="20">
        <v>18980</v>
      </c>
      <c r="J28" s="20">
        <v>18000</v>
      </c>
      <c r="K28" s="20">
        <v>2389</v>
      </c>
      <c r="L28" s="20">
        <v>0</v>
      </c>
      <c r="M28" s="79">
        <v>115814</v>
      </c>
      <c r="N28" s="20">
        <v>284696</v>
      </c>
      <c r="O28" s="20">
        <v>1134581</v>
      </c>
      <c r="P28" s="152">
        <f>O28/'Operating Expenditures 1 - 2014'!B28</f>
        <v>70.93791421783169</v>
      </c>
    </row>
    <row r="29" spans="1:16" x14ac:dyDescent="0.2">
      <c r="A29" s="31" t="s">
        <v>246</v>
      </c>
      <c r="B29" s="20">
        <v>44371</v>
      </c>
      <c r="C29" s="20">
        <v>36543</v>
      </c>
      <c r="D29" s="20">
        <v>37995</v>
      </c>
      <c r="E29" s="20">
        <v>24840</v>
      </c>
      <c r="F29" s="20">
        <v>20396</v>
      </c>
      <c r="G29" s="20">
        <v>55690</v>
      </c>
      <c r="H29" s="20">
        <v>5350</v>
      </c>
      <c r="I29" s="20">
        <v>36417</v>
      </c>
      <c r="J29" s="20">
        <v>9325</v>
      </c>
      <c r="K29" s="20">
        <v>5992</v>
      </c>
      <c r="L29" s="20">
        <v>0</v>
      </c>
      <c r="M29" s="79">
        <v>193501</v>
      </c>
      <c r="N29" s="20">
        <v>470420</v>
      </c>
      <c r="O29" s="20">
        <v>1167055</v>
      </c>
      <c r="P29" s="152">
        <f>O29/'Operating Expenditures 1 - 2014'!B29</f>
        <v>37.076436763351019</v>
      </c>
    </row>
    <row r="30" spans="1:16" x14ac:dyDescent="0.2">
      <c r="A30" s="31" t="s">
        <v>39</v>
      </c>
      <c r="B30" s="20">
        <v>921061</v>
      </c>
      <c r="C30" s="20">
        <v>416487</v>
      </c>
      <c r="D30" s="20">
        <v>33975</v>
      </c>
      <c r="E30" s="20">
        <v>297489</v>
      </c>
      <c r="F30" s="20">
        <v>8394</v>
      </c>
      <c r="G30" s="20">
        <v>265162</v>
      </c>
      <c r="H30" s="20">
        <v>38660</v>
      </c>
      <c r="I30" s="20">
        <v>0</v>
      </c>
      <c r="J30" s="20">
        <v>607669</v>
      </c>
      <c r="K30" s="20">
        <v>0</v>
      </c>
      <c r="L30" s="20">
        <v>0</v>
      </c>
      <c r="M30" s="79">
        <v>2823616</v>
      </c>
      <c r="N30" s="20">
        <v>5412513</v>
      </c>
      <c r="O30" s="20">
        <v>17304509</v>
      </c>
      <c r="P30" s="152">
        <f>O30/'Operating Expenditures 1 - 2014'!B30</f>
        <v>39.715110301205371</v>
      </c>
    </row>
    <row r="31" spans="1:16" x14ac:dyDescent="0.2">
      <c r="A31" s="31" t="s">
        <v>247</v>
      </c>
      <c r="B31" s="20">
        <v>11664</v>
      </c>
      <c r="C31" s="20">
        <v>1028</v>
      </c>
      <c r="D31" s="20">
        <v>0</v>
      </c>
      <c r="E31" s="20">
        <v>4564</v>
      </c>
      <c r="F31" s="20">
        <v>48</v>
      </c>
      <c r="G31" s="20">
        <v>0</v>
      </c>
      <c r="H31" s="20">
        <v>3096</v>
      </c>
      <c r="I31" s="20">
        <v>10049</v>
      </c>
      <c r="J31" s="20">
        <v>2181</v>
      </c>
      <c r="K31" s="20">
        <v>0</v>
      </c>
      <c r="L31" s="20">
        <v>0</v>
      </c>
      <c r="M31" s="79">
        <v>14045</v>
      </c>
      <c r="N31" s="20">
        <v>46675</v>
      </c>
      <c r="O31" s="20">
        <v>229507</v>
      </c>
      <c r="P31" s="152">
        <f>O31/'Operating Expenditures 1 - 2014'!B31</f>
        <v>22.527188849627013</v>
      </c>
    </row>
    <row r="32" spans="1:16" x14ac:dyDescent="0.2">
      <c r="A32" s="31" t="s">
        <v>64</v>
      </c>
      <c r="B32" s="20">
        <v>4478</v>
      </c>
      <c r="C32" s="20">
        <v>2265</v>
      </c>
      <c r="D32" s="20">
        <v>0</v>
      </c>
      <c r="E32" s="20">
        <v>0</v>
      </c>
      <c r="F32" s="20">
        <v>800</v>
      </c>
      <c r="G32" s="20">
        <v>4694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182">
        <v>0</v>
      </c>
      <c r="N32" s="20">
        <v>12237</v>
      </c>
      <c r="O32" s="20">
        <v>52361</v>
      </c>
      <c r="P32" s="152">
        <f>O32/'Operating Expenditures 1 - 2014'!B32</f>
        <v>43.561564059900164</v>
      </c>
    </row>
    <row r="33" spans="1:16" x14ac:dyDescent="0.2">
      <c r="A33" s="31" t="s">
        <v>40</v>
      </c>
      <c r="B33" s="20">
        <v>254498</v>
      </c>
      <c r="C33" s="20">
        <v>278450</v>
      </c>
      <c r="D33" s="20">
        <v>23625</v>
      </c>
      <c r="E33" s="20">
        <v>101332</v>
      </c>
      <c r="F33" s="20">
        <v>25180</v>
      </c>
      <c r="G33" s="20">
        <v>89085</v>
      </c>
      <c r="H33" s="20">
        <v>143053</v>
      </c>
      <c r="I33" s="20">
        <v>452294</v>
      </c>
      <c r="J33" s="20">
        <v>479648</v>
      </c>
      <c r="K33" s="20">
        <v>200</v>
      </c>
      <c r="L33" s="20">
        <v>0</v>
      </c>
      <c r="M33" s="79">
        <v>836713</v>
      </c>
      <c r="N33" s="20">
        <v>2684078</v>
      </c>
      <c r="O33" s="20">
        <v>7928907</v>
      </c>
      <c r="P33" s="152">
        <f>O33/'Operating Expenditures 1 - 2014'!B33</f>
        <v>33.647820441004228</v>
      </c>
    </row>
    <row r="34" spans="1:16" x14ac:dyDescent="0.2">
      <c r="A34" s="31" t="s">
        <v>41</v>
      </c>
      <c r="B34" s="20">
        <v>200496</v>
      </c>
      <c r="C34" s="20">
        <v>37862</v>
      </c>
      <c r="D34" s="20">
        <v>11682</v>
      </c>
      <c r="E34" s="20">
        <v>230326</v>
      </c>
      <c r="F34" s="20">
        <v>69237</v>
      </c>
      <c r="G34" s="20">
        <v>107323</v>
      </c>
      <c r="H34" s="20">
        <v>85845</v>
      </c>
      <c r="I34" s="20">
        <v>193642</v>
      </c>
      <c r="J34" s="20">
        <v>0</v>
      </c>
      <c r="K34" s="20">
        <v>0</v>
      </c>
      <c r="L34" s="20">
        <v>0</v>
      </c>
      <c r="M34" s="79">
        <v>139630</v>
      </c>
      <c r="N34" s="20">
        <v>1076043</v>
      </c>
      <c r="O34" s="20">
        <v>5357634</v>
      </c>
      <c r="P34" s="152">
        <f>O34/'Operating Expenditures 1 - 2014'!B34</f>
        <v>54.658579881656806</v>
      </c>
    </row>
    <row r="35" spans="1:16" x14ac:dyDescent="0.2">
      <c r="A35" s="31" t="s">
        <v>42</v>
      </c>
      <c r="B35" s="20">
        <v>27486</v>
      </c>
      <c r="C35" s="20">
        <v>4015</v>
      </c>
      <c r="D35" s="20">
        <v>3721</v>
      </c>
      <c r="E35" s="20">
        <v>13869</v>
      </c>
      <c r="F35" s="20">
        <v>16</v>
      </c>
      <c r="G35" s="20">
        <v>5294</v>
      </c>
      <c r="H35" s="20">
        <v>1530</v>
      </c>
      <c r="I35" s="20">
        <v>0</v>
      </c>
      <c r="J35" s="20">
        <v>4800</v>
      </c>
      <c r="K35" s="20">
        <v>0</v>
      </c>
      <c r="L35" s="20">
        <v>0</v>
      </c>
      <c r="M35" s="79">
        <v>23020</v>
      </c>
      <c r="N35" s="20">
        <v>83751</v>
      </c>
      <c r="O35" s="20">
        <v>446060</v>
      </c>
      <c r="P35" s="152">
        <f>O35/'Operating Expenditures 1 - 2014'!B35</f>
        <v>30.05997708740481</v>
      </c>
    </row>
    <row r="36" spans="1:16" x14ac:dyDescent="0.2">
      <c r="A36" s="31" t="s">
        <v>43</v>
      </c>
      <c r="B36" s="20">
        <v>159610</v>
      </c>
      <c r="C36" s="20">
        <v>92183</v>
      </c>
      <c r="D36" s="20">
        <v>13736</v>
      </c>
      <c r="E36" s="20">
        <v>66919</v>
      </c>
      <c r="F36" s="20">
        <v>22293</v>
      </c>
      <c r="G36" s="20">
        <v>42923</v>
      </c>
      <c r="H36" s="20">
        <v>18448</v>
      </c>
      <c r="I36" s="20">
        <v>85978</v>
      </c>
      <c r="J36" s="20">
        <v>10115</v>
      </c>
      <c r="K36" s="20">
        <v>0</v>
      </c>
      <c r="L36" s="20">
        <v>0</v>
      </c>
      <c r="M36" s="79">
        <v>87797</v>
      </c>
      <c r="N36" s="20">
        <v>600002</v>
      </c>
      <c r="O36" s="20">
        <v>2149290</v>
      </c>
      <c r="P36" s="152">
        <f>O36/'Operating Expenditures 1 - 2014'!B36</f>
        <v>45.137030892328369</v>
      </c>
    </row>
    <row r="37" spans="1:16" x14ac:dyDescent="0.2">
      <c r="A37" s="31" t="s">
        <v>248</v>
      </c>
      <c r="B37" s="20">
        <v>190637</v>
      </c>
      <c r="C37" s="20">
        <v>217164</v>
      </c>
      <c r="D37" s="20">
        <v>19931</v>
      </c>
      <c r="E37" s="20">
        <v>91618</v>
      </c>
      <c r="F37" s="20">
        <v>28793</v>
      </c>
      <c r="G37" s="20">
        <v>64337</v>
      </c>
      <c r="H37" s="20">
        <v>32162</v>
      </c>
      <c r="I37" s="20">
        <v>179070</v>
      </c>
      <c r="J37" s="20">
        <v>13655</v>
      </c>
      <c r="K37" s="20">
        <v>0</v>
      </c>
      <c r="L37" s="20">
        <v>63453</v>
      </c>
      <c r="M37" s="79">
        <v>199247</v>
      </c>
      <c r="N37" s="20">
        <v>1100067</v>
      </c>
      <c r="O37" s="20">
        <v>4396681</v>
      </c>
      <c r="P37" s="152">
        <f>O37/'Operating Expenditures 1 - 2014'!B37</f>
        <v>32.387835080404564</v>
      </c>
    </row>
    <row r="38" spans="1:16" x14ac:dyDescent="0.2">
      <c r="A38" s="31" t="s">
        <v>44</v>
      </c>
      <c r="B38" s="20">
        <v>46077</v>
      </c>
      <c r="C38" s="20">
        <v>70000</v>
      </c>
      <c r="D38" s="20">
        <v>12000</v>
      </c>
      <c r="E38" s="20">
        <v>0</v>
      </c>
      <c r="F38" s="20">
        <v>5500</v>
      </c>
      <c r="G38" s="20">
        <v>188992</v>
      </c>
      <c r="H38" s="20">
        <v>0</v>
      </c>
      <c r="I38" s="20">
        <v>23825</v>
      </c>
      <c r="J38" s="20">
        <v>20000</v>
      </c>
      <c r="K38" s="20">
        <v>21875</v>
      </c>
      <c r="L38" s="20">
        <v>0</v>
      </c>
      <c r="M38" s="79">
        <v>0</v>
      </c>
      <c r="N38" s="20">
        <v>388269</v>
      </c>
      <c r="O38" s="20">
        <v>643610</v>
      </c>
      <c r="P38" s="152">
        <f>O38/'Operating Expenditures 1 - 2014'!B38</f>
        <v>54.34518280841003</v>
      </c>
    </row>
    <row r="39" spans="1:16" x14ac:dyDescent="0.2">
      <c r="A39" s="31" t="s">
        <v>45</v>
      </c>
      <c r="B39" s="20">
        <v>35182</v>
      </c>
      <c r="C39" s="20">
        <v>10920</v>
      </c>
      <c r="D39" s="20">
        <v>19145</v>
      </c>
      <c r="E39" s="20">
        <v>2842</v>
      </c>
      <c r="F39" s="20">
        <v>1160</v>
      </c>
      <c r="G39" s="20">
        <v>18754</v>
      </c>
      <c r="H39" s="20">
        <v>35670</v>
      </c>
      <c r="I39" s="20">
        <v>26100</v>
      </c>
      <c r="J39" s="20">
        <v>11679</v>
      </c>
      <c r="K39" s="20">
        <v>3205</v>
      </c>
      <c r="L39" s="20">
        <v>0</v>
      </c>
      <c r="M39" s="79">
        <v>9231</v>
      </c>
      <c r="N39" s="20">
        <v>173888</v>
      </c>
      <c r="O39" s="20">
        <v>496800</v>
      </c>
      <c r="P39" s="152">
        <f>O39/'Operating Expenditures 1 - 2014'!B39</f>
        <v>18.565022421524663</v>
      </c>
    </row>
    <row r="40" spans="1:16" x14ac:dyDescent="0.2">
      <c r="A40" s="31" t="s">
        <v>46</v>
      </c>
      <c r="B40" s="20">
        <v>7524</v>
      </c>
      <c r="C40" s="20">
        <v>1948</v>
      </c>
      <c r="D40" s="20">
        <v>1000</v>
      </c>
      <c r="E40" s="20">
        <v>0</v>
      </c>
      <c r="F40" s="20">
        <v>0</v>
      </c>
      <c r="G40" s="20">
        <v>0</v>
      </c>
      <c r="H40" s="20">
        <v>7917</v>
      </c>
      <c r="I40" s="20">
        <v>0</v>
      </c>
      <c r="J40" s="20">
        <v>0</v>
      </c>
      <c r="K40" s="20">
        <v>0</v>
      </c>
      <c r="L40" s="20">
        <v>0</v>
      </c>
      <c r="M40" s="79">
        <v>3650</v>
      </c>
      <c r="N40" s="20">
        <v>22039</v>
      </c>
      <c r="O40" s="20">
        <v>135559</v>
      </c>
      <c r="P40" s="152">
        <f>O40/'Operating Expenditures 1 - 2014'!B40</f>
        <v>11.211562319080308</v>
      </c>
    </row>
    <row r="41" spans="1:16" x14ac:dyDescent="0.2">
      <c r="A41" s="31" t="s">
        <v>47</v>
      </c>
      <c r="B41" s="20">
        <v>68185</v>
      </c>
      <c r="C41" s="20">
        <v>13527</v>
      </c>
      <c r="D41" s="20">
        <v>13294</v>
      </c>
      <c r="E41" s="20">
        <v>13362</v>
      </c>
      <c r="F41" s="20">
        <v>3489</v>
      </c>
      <c r="G41" s="20">
        <v>3730</v>
      </c>
      <c r="H41" s="20">
        <v>53935</v>
      </c>
      <c r="I41" s="20">
        <v>0</v>
      </c>
      <c r="J41" s="20">
        <v>16522</v>
      </c>
      <c r="K41" s="20">
        <v>500</v>
      </c>
      <c r="L41" s="20">
        <v>0</v>
      </c>
      <c r="M41" s="79">
        <v>143697</v>
      </c>
      <c r="N41" s="20">
        <v>330241</v>
      </c>
      <c r="O41" s="20">
        <v>1908300</v>
      </c>
      <c r="P41" s="152">
        <f>O41/'Operating Expenditures 1 - 2014'!B41</f>
        <v>48.723382525660014</v>
      </c>
    </row>
    <row r="42" spans="1:16" x14ac:dyDescent="0.2">
      <c r="A42" s="31" t="s">
        <v>249</v>
      </c>
      <c r="B42" s="20">
        <v>371207</v>
      </c>
      <c r="C42" s="20">
        <v>256960</v>
      </c>
      <c r="D42" s="20">
        <v>0</v>
      </c>
      <c r="E42" s="20">
        <v>0</v>
      </c>
      <c r="F42" s="20">
        <v>39143</v>
      </c>
      <c r="G42" s="20">
        <v>195563</v>
      </c>
      <c r="H42" s="20">
        <v>229465</v>
      </c>
      <c r="I42" s="20">
        <v>0</v>
      </c>
      <c r="J42" s="20">
        <v>0</v>
      </c>
      <c r="K42" s="20">
        <v>0</v>
      </c>
      <c r="L42" s="20">
        <v>0</v>
      </c>
      <c r="M42" s="79">
        <v>528877</v>
      </c>
      <c r="N42" s="20">
        <v>1621215</v>
      </c>
      <c r="O42" s="20">
        <v>12678442</v>
      </c>
      <c r="P42" s="152">
        <f>O42/'Operating Expenditures 1 - 2014'!B42</f>
        <v>32.989284970857618</v>
      </c>
    </row>
    <row r="43" spans="1:16" x14ac:dyDescent="0.2">
      <c r="A43" s="31" t="s">
        <v>250</v>
      </c>
      <c r="B43" s="20">
        <v>75168</v>
      </c>
      <c r="C43" s="20">
        <v>3696</v>
      </c>
      <c r="D43" s="20">
        <v>7928</v>
      </c>
      <c r="E43" s="20">
        <v>4331</v>
      </c>
      <c r="F43" s="20">
        <v>744</v>
      </c>
      <c r="G43" s="20">
        <v>11584</v>
      </c>
      <c r="H43" s="20">
        <v>0</v>
      </c>
      <c r="I43" s="20">
        <v>32342</v>
      </c>
      <c r="J43" s="20">
        <v>5000</v>
      </c>
      <c r="K43" s="20">
        <v>0</v>
      </c>
      <c r="L43" s="20">
        <v>0</v>
      </c>
      <c r="M43" s="182">
        <v>3423</v>
      </c>
      <c r="N43" s="20">
        <v>144216</v>
      </c>
      <c r="O43" s="20">
        <v>513035</v>
      </c>
      <c r="P43" s="152">
        <f>O43/'Operating Expenditures 1 - 2014'!B43</f>
        <v>6.6444122103790813</v>
      </c>
    </row>
    <row r="44" spans="1:16" x14ac:dyDescent="0.2">
      <c r="A44" s="31" t="s">
        <v>65</v>
      </c>
      <c r="B44" s="20">
        <v>399720</v>
      </c>
      <c r="C44" s="20">
        <v>216790</v>
      </c>
      <c r="D44" s="20">
        <v>107697</v>
      </c>
      <c r="E44" s="20">
        <v>56574</v>
      </c>
      <c r="F44" s="20">
        <v>32979</v>
      </c>
      <c r="G44" s="20">
        <v>78467</v>
      </c>
      <c r="H44" s="20">
        <v>149138</v>
      </c>
      <c r="I44" s="20">
        <v>229592</v>
      </c>
      <c r="J44" s="20">
        <v>184544</v>
      </c>
      <c r="K44" s="20">
        <v>13430</v>
      </c>
      <c r="L44" s="20">
        <v>42110</v>
      </c>
      <c r="M44" s="79">
        <v>213896</v>
      </c>
      <c r="N44" s="20">
        <v>1724937</v>
      </c>
      <c r="O44" s="20">
        <v>6688555</v>
      </c>
      <c r="P44" s="152">
        <f>O44/'Operating Expenditures 1 - 2014'!B44</f>
        <v>42.786214616983848</v>
      </c>
    </row>
    <row r="45" spans="1:16" x14ac:dyDescent="0.2">
      <c r="A45" s="31" t="s">
        <v>251</v>
      </c>
      <c r="B45" s="20">
        <v>74121</v>
      </c>
      <c r="C45" s="20">
        <v>21959</v>
      </c>
      <c r="D45" s="20">
        <v>14719</v>
      </c>
      <c r="E45" s="20">
        <v>0</v>
      </c>
      <c r="F45" s="20">
        <v>520</v>
      </c>
      <c r="G45" s="20">
        <v>0</v>
      </c>
      <c r="H45" s="20">
        <v>4085</v>
      </c>
      <c r="I45" s="20">
        <v>31761</v>
      </c>
      <c r="J45" s="20">
        <v>2525</v>
      </c>
      <c r="K45" s="20">
        <v>0</v>
      </c>
      <c r="L45" s="20">
        <v>0</v>
      </c>
      <c r="M45" s="182">
        <v>33782</v>
      </c>
      <c r="N45" s="20">
        <v>183472</v>
      </c>
      <c r="O45" s="20">
        <v>859150</v>
      </c>
      <c r="P45" s="152">
        <f>O45/'Operating Expenditures 1 - 2014'!B45</f>
        <v>36.642214355781121</v>
      </c>
    </row>
    <row r="46" spans="1:16" x14ac:dyDescent="0.2">
      <c r="A46" s="31" t="s">
        <v>48</v>
      </c>
      <c r="B46" s="20">
        <v>70492</v>
      </c>
      <c r="C46" s="20">
        <v>49780</v>
      </c>
      <c r="D46" s="20">
        <v>18746</v>
      </c>
      <c r="E46" s="20">
        <v>47338</v>
      </c>
      <c r="F46" s="20">
        <v>13752</v>
      </c>
      <c r="G46" s="20">
        <v>43907</v>
      </c>
      <c r="H46" s="20">
        <v>70904</v>
      </c>
      <c r="I46" s="20">
        <v>64000</v>
      </c>
      <c r="J46" s="20">
        <v>12650</v>
      </c>
      <c r="K46" s="20">
        <v>0</v>
      </c>
      <c r="L46" s="20">
        <v>0</v>
      </c>
      <c r="M46" s="79">
        <v>46356</v>
      </c>
      <c r="N46" s="20">
        <v>437925</v>
      </c>
      <c r="O46" s="20">
        <v>1463595</v>
      </c>
      <c r="P46" s="152">
        <f>O46/'Operating Expenditures 1 - 2014'!B46</f>
        <v>65.321565652057487</v>
      </c>
    </row>
    <row r="47" spans="1:16" x14ac:dyDescent="0.2">
      <c r="A47" s="31" t="s">
        <v>49</v>
      </c>
      <c r="B47" s="20">
        <v>260132</v>
      </c>
      <c r="C47" s="20">
        <v>53291</v>
      </c>
      <c r="D47" s="20">
        <v>0</v>
      </c>
      <c r="E47" s="20">
        <v>25546</v>
      </c>
      <c r="F47" s="20">
        <v>10329</v>
      </c>
      <c r="G47" s="20">
        <v>113115</v>
      </c>
      <c r="H47" s="20">
        <v>0</v>
      </c>
      <c r="I47" s="20">
        <v>484345</v>
      </c>
      <c r="J47" s="20">
        <v>17980</v>
      </c>
      <c r="K47" s="20">
        <v>2850</v>
      </c>
      <c r="L47" s="20">
        <v>0</v>
      </c>
      <c r="M47" s="79">
        <v>948568</v>
      </c>
      <c r="N47" s="20">
        <v>1916156</v>
      </c>
      <c r="O47" s="20">
        <v>5113189</v>
      </c>
      <c r="P47" s="152">
        <f>O47/'Operating Expenditures 1 - 2014'!B47</f>
        <v>38.593600929895537</v>
      </c>
    </row>
    <row r="48" spans="1:16" x14ac:dyDescent="0.2">
      <c r="A48" s="31" t="s">
        <v>252</v>
      </c>
      <c r="B48" s="20">
        <v>18309</v>
      </c>
      <c r="C48" s="20">
        <v>1930</v>
      </c>
      <c r="D48" s="20">
        <v>37400</v>
      </c>
      <c r="E48" s="20">
        <v>9165</v>
      </c>
      <c r="F48" s="20">
        <v>266</v>
      </c>
      <c r="G48" s="20">
        <v>201957</v>
      </c>
      <c r="H48" s="20">
        <v>0</v>
      </c>
      <c r="I48" s="20">
        <v>57146</v>
      </c>
      <c r="J48" s="20">
        <v>5705</v>
      </c>
      <c r="K48" s="20">
        <v>0</v>
      </c>
      <c r="L48" s="20">
        <v>0</v>
      </c>
      <c r="M48" s="79">
        <v>14400</v>
      </c>
      <c r="N48" s="20">
        <v>346278</v>
      </c>
      <c r="O48" s="20">
        <v>631583</v>
      </c>
      <c r="P48" s="152">
        <f>O48/'Operating Expenditures 1 - 2014'!B48</f>
        <v>72.855346637443759</v>
      </c>
    </row>
    <row r="49" spans="1:16" x14ac:dyDescent="0.2">
      <c r="A49" s="31" t="s">
        <v>50</v>
      </c>
      <c r="B49" s="20">
        <v>71806</v>
      </c>
      <c r="C49" s="20">
        <v>51933</v>
      </c>
      <c r="D49" s="20">
        <v>18440</v>
      </c>
      <c r="E49" s="20">
        <v>20790</v>
      </c>
      <c r="F49" s="20">
        <v>12853</v>
      </c>
      <c r="G49" s="20">
        <v>27262</v>
      </c>
      <c r="H49" s="20">
        <v>17856</v>
      </c>
      <c r="I49" s="20">
        <v>0</v>
      </c>
      <c r="J49" s="20">
        <v>21500</v>
      </c>
      <c r="K49" s="20">
        <v>0</v>
      </c>
      <c r="L49" s="20">
        <v>0</v>
      </c>
      <c r="M49" s="79">
        <v>26825</v>
      </c>
      <c r="N49" s="20">
        <v>269265</v>
      </c>
      <c r="O49" s="20">
        <v>800272</v>
      </c>
      <c r="P49" s="152">
        <f>O49/'Operating Expenditures 1 - 2014'!B49</f>
        <v>38.585920925747345</v>
      </c>
    </row>
    <row r="50" spans="1:16" x14ac:dyDescent="0.2">
      <c r="A50" s="31" t="s">
        <v>253</v>
      </c>
      <c r="B50" s="20">
        <v>19833</v>
      </c>
      <c r="C50" s="20">
        <v>22347</v>
      </c>
      <c r="D50" s="20">
        <v>3350</v>
      </c>
      <c r="E50" s="20">
        <v>14220</v>
      </c>
      <c r="F50" s="20">
        <v>177</v>
      </c>
      <c r="G50" s="20">
        <v>20613</v>
      </c>
      <c r="H50" s="20">
        <v>43592</v>
      </c>
      <c r="I50" s="20">
        <v>37938</v>
      </c>
      <c r="J50" s="20">
        <v>0</v>
      </c>
      <c r="K50" s="20">
        <v>1000</v>
      </c>
      <c r="L50" s="20">
        <v>0</v>
      </c>
      <c r="M50" s="79">
        <v>46487</v>
      </c>
      <c r="N50" s="20">
        <v>209557</v>
      </c>
      <c r="O50" s="20">
        <v>539845</v>
      </c>
      <c r="P50" s="152">
        <f>O50/'Operating Expenditures 1 - 2014'!B50</f>
        <v>22.308566469688831</v>
      </c>
    </row>
    <row r="51" spans="1:16" x14ac:dyDescent="0.2">
      <c r="A51" s="31" t="s">
        <v>254</v>
      </c>
      <c r="B51" s="20">
        <v>594080</v>
      </c>
      <c r="C51" s="20">
        <v>1368444</v>
      </c>
      <c r="D51" s="20">
        <v>27124</v>
      </c>
      <c r="E51" s="20">
        <v>227832</v>
      </c>
      <c r="F51" s="20">
        <v>77806</v>
      </c>
      <c r="G51" s="20">
        <v>65344</v>
      </c>
      <c r="H51" s="20">
        <v>214759</v>
      </c>
      <c r="I51" s="20">
        <v>448570</v>
      </c>
      <c r="J51" s="20">
        <v>0</v>
      </c>
      <c r="K51" s="20">
        <v>0</v>
      </c>
      <c r="L51" s="20">
        <v>0</v>
      </c>
      <c r="M51" s="79">
        <v>1468360</v>
      </c>
      <c r="N51" s="20">
        <v>4492319</v>
      </c>
      <c r="O51" s="20">
        <v>13990175</v>
      </c>
      <c r="P51" s="152">
        <f>O51/'Operating Expenditures 1 - 2014'!B51</f>
        <v>55.384041361345666</v>
      </c>
    </row>
    <row r="52" spans="1:16" x14ac:dyDescent="0.2">
      <c r="A52" s="31" t="s">
        <v>51</v>
      </c>
      <c r="B52" s="20">
        <v>26844</v>
      </c>
      <c r="C52" s="20">
        <v>8606</v>
      </c>
      <c r="D52" s="20">
        <v>11045</v>
      </c>
      <c r="E52" s="20">
        <v>14226</v>
      </c>
      <c r="F52" s="20">
        <v>2113</v>
      </c>
      <c r="G52" s="20">
        <v>0</v>
      </c>
      <c r="H52" s="20">
        <v>1027</v>
      </c>
      <c r="I52" s="20">
        <v>0</v>
      </c>
      <c r="J52" s="20">
        <v>14000</v>
      </c>
      <c r="K52" s="20">
        <v>0</v>
      </c>
      <c r="L52" s="20">
        <v>0</v>
      </c>
      <c r="M52" s="79">
        <v>22598</v>
      </c>
      <c r="N52" s="20">
        <v>100459</v>
      </c>
      <c r="O52" s="20">
        <v>226494</v>
      </c>
      <c r="P52" s="152">
        <f>O52/'Operating Expenditures 1 - 2014'!B52</f>
        <v>52.308083140877599</v>
      </c>
    </row>
    <row r="53" spans="1:16" x14ac:dyDescent="0.2">
      <c r="A53" s="31" t="s">
        <v>52</v>
      </c>
      <c r="B53" s="20">
        <v>4632</v>
      </c>
      <c r="C53" s="20">
        <v>10109</v>
      </c>
      <c r="D53" s="20">
        <v>0</v>
      </c>
      <c r="E53" s="20">
        <v>8170</v>
      </c>
      <c r="F53" s="20">
        <v>1082</v>
      </c>
      <c r="G53" s="20">
        <v>0</v>
      </c>
      <c r="H53" s="20">
        <v>12017</v>
      </c>
      <c r="I53" s="20">
        <v>35498</v>
      </c>
      <c r="J53" s="20">
        <v>13500</v>
      </c>
      <c r="K53" s="20">
        <v>3951</v>
      </c>
      <c r="L53" s="20">
        <v>0</v>
      </c>
      <c r="M53" s="79">
        <v>28534</v>
      </c>
      <c r="N53" s="20">
        <v>117493</v>
      </c>
      <c r="O53" s="20">
        <v>539350</v>
      </c>
      <c r="P53" s="152">
        <f>O53/'Operating Expenditures 1 - 2014'!B53</f>
        <v>12.145060685897002</v>
      </c>
    </row>
    <row r="54" spans="1:16" x14ac:dyDescent="0.2">
      <c r="A54" s="31" t="s">
        <v>53</v>
      </c>
      <c r="B54" s="20">
        <v>181457</v>
      </c>
      <c r="C54" s="20">
        <v>190983</v>
      </c>
      <c r="D54" s="20">
        <v>28665</v>
      </c>
      <c r="E54" s="20">
        <v>139796</v>
      </c>
      <c r="F54" s="20">
        <v>38475</v>
      </c>
      <c r="G54" s="20">
        <v>48731</v>
      </c>
      <c r="H54" s="20">
        <v>74070</v>
      </c>
      <c r="I54" s="20">
        <v>178905</v>
      </c>
      <c r="J54" s="20">
        <v>135384</v>
      </c>
      <c r="K54" s="20">
        <v>0</v>
      </c>
      <c r="L54" s="20">
        <v>0</v>
      </c>
      <c r="M54" s="79">
        <v>113704</v>
      </c>
      <c r="N54" s="20">
        <v>1130170</v>
      </c>
      <c r="O54" s="20">
        <v>4599462</v>
      </c>
      <c r="P54" s="152">
        <f>O54/'Operating Expenditures 1 - 2014'!B54</f>
        <v>87.201857996018575</v>
      </c>
    </row>
    <row r="55" spans="1:16" x14ac:dyDescent="0.2">
      <c r="A55" s="31" t="s">
        <v>255</v>
      </c>
      <c r="B55" s="20">
        <v>127005</v>
      </c>
      <c r="C55" s="20">
        <v>6391</v>
      </c>
      <c r="D55" s="20">
        <v>10156</v>
      </c>
      <c r="E55" s="20">
        <v>34203</v>
      </c>
      <c r="F55" s="20">
        <v>769</v>
      </c>
      <c r="G55" s="20">
        <v>14813</v>
      </c>
      <c r="H55" s="20">
        <v>70576</v>
      </c>
      <c r="I55" s="20">
        <v>541</v>
      </c>
      <c r="J55" s="20">
        <v>0</v>
      </c>
      <c r="K55" s="20">
        <v>0</v>
      </c>
      <c r="L55" s="20">
        <v>0</v>
      </c>
      <c r="M55" s="79">
        <v>33872</v>
      </c>
      <c r="N55" s="20">
        <v>298326</v>
      </c>
      <c r="O55" s="20">
        <v>973249</v>
      </c>
      <c r="P55" s="152">
        <f>O55/'Operating Expenditures 1 - 2014'!B55</f>
        <v>44.978694888621867</v>
      </c>
    </row>
    <row r="56" spans="1:16" x14ac:dyDescent="0.2">
      <c r="A56" s="31" t="s">
        <v>54</v>
      </c>
      <c r="B56" s="20">
        <v>134630</v>
      </c>
      <c r="C56" s="20">
        <v>2141</v>
      </c>
      <c r="D56" s="20">
        <v>8038</v>
      </c>
      <c r="E56" s="20">
        <v>67980</v>
      </c>
      <c r="F56" s="20">
        <v>8520</v>
      </c>
      <c r="G56" s="20">
        <v>10414</v>
      </c>
      <c r="H56" s="20">
        <v>82441</v>
      </c>
      <c r="I56" s="20">
        <v>184548</v>
      </c>
      <c r="J56" s="20">
        <v>16100</v>
      </c>
      <c r="K56" s="20">
        <v>1171</v>
      </c>
      <c r="L56" s="20">
        <v>0</v>
      </c>
      <c r="M56" s="79">
        <v>161687</v>
      </c>
      <c r="N56" s="20">
        <v>677670</v>
      </c>
      <c r="O56" s="20">
        <v>3027267</v>
      </c>
      <c r="P56" s="152">
        <f>O56/'Operating Expenditures 1 - 2014'!B56</f>
        <v>69.202583152360276</v>
      </c>
    </row>
    <row r="57" spans="1:16" x14ac:dyDescent="0.2">
      <c r="A57" s="31" t="s">
        <v>55</v>
      </c>
      <c r="B57" s="20">
        <v>62106</v>
      </c>
      <c r="C57" s="20">
        <v>51336</v>
      </c>
      <c r="D57" s="20">
        <v>13275</v>
      </c>
      <c r="E57" s="20">
        <v>0</v>
      </c>
      <c r="F57" s="20">
        <v>19012</v>
      </c>
      <c r="G57" s="20">
        <v>17787</v>
      </c>
      <c r="H57" s="20">
        <v>0</v>
      </c>
      <c r="I57" s="20">
        <v>90396</v>
      </c>
      <c r="J57" s="20">
        <v>0</v>
      </c>
      <c r="K57" s="20">
        <v>200</v>
      </c>
      <c r="L57" s="20">
        <v>0</v>
      </c>
      <c r="M57" s="79">
        <v>81244</v>
      </c>
      <c r="N57" s="20">
        <v>335356</v>
      </c>
      <c r="O57" s="20">
        <v>1565600</v>
      </c>
      <c r="P57" s="152">
        <f>O57/'Operating Expenditures 1 - 2014'!B57</f>
        <v>29.365094251148832</v>
      </c>
    </row>
    <row r="58" spans="1:16" x14ac:dyDescent="0.2">
      <c r="A58" s="31" t="s">
        <v>56</v>
      </c>
      <c r="B58" s="20">
        <v>156597</v>
      </c>
      <c r="C58" s="20">
        <v>10897</v>
      </c>
      <c r="D58" s="20">
        <v>11665</v>
      </c>
      <c r="E58" s="20">
        <v>78661</v>
      </c>
      <c r="F58" s="20">
        <v>41300</v>
      </c>
      <c r="G58" s="20">
        <v>37227</v>
      </c>
      <c r="H58" s="20">
        <v>21534</v>
      </c>
      <c r="I58" s="20">
        <v>0</v>
      </c>
      <c r="J58" s="20">
        <v>22350</v>
      </c>
      <c r="K58" s="20">
        <v>0</v>
      </c>
      <c r="L58" s="20">
        <v>0</v>
      </c>
      <c r="M58" s="79">
        <v>373944</v>
      </c>
      <c r="N58" s="20">
        <v>754175</v>
      </c>
      <c r="O58" s="20">
        <v>2523622</v>
      </c>
      <c r="P58" s="152">
        <f>O58/'Operating Expenditures 1 - 2014'!B58</f>
        <v>47.470411195967046</v>
      </c>
    </row>
    <row r="59" spans="1:16" x14ac:dyDescent="0.2">
      <c r="A59" s="31" t="s">
        <v>57</v>
      </c>
      <c r="B59" s="20">
        <v>253767</v>
      </c>
      <c r="C59" s="20">
        <v>144776</v>
      </c>
      <c r="D59" s="20">
        <v>23878</v>
      </c>
      <c r="E59" s="20">
        <v>174431</v>
      </c>
      <c r="F59" s="20">
        <v>59729</v>
      </c>
      <c r="G59" s="20">
        <v>0</v>
      </c>
      <c r="H59" s="20">
        <v>58238</v>
      </c>
      <c r="I59" s="20">
        <v>572698</v>
      </c>
      <c r="J59" s="20">
        <v>25055</v>
      </c>
      <c r="K59" s="20">
        <v>0</v>
      </c>
      <c r="L59" s="20">
        <v>0</v>
      </c>
      <c r="M59" s="79">
        <v>995231</v>
      </c>
      <c r="N59" s="20">
        <v>2307803</v>
      </c>
      <c r="O59" s="20">
        <v>8476948</v>
      </c>
      <c r="P59" s="152">
        <f>O59/'Operating Expenditures 1 - 2014'!B59</f>
        <v>34.4831081768221</v>
      </c>
    </row>
    <row r="60" spans="1:16" x14ac:dyDescent="0.2">
      <c r="A60" s="31" t="s">
        <v>58</v>
      </c>
      <c r="B60" s="20">
        <v>165836</v>
      </c>
      <c r="C60" s="20">
        <v>97414</v>
      </c>
      <c r="D60" s="20">
        <v>96177</v>
      </c>
      <c r="E60" s="20">
        <v>79461</v>
      </c>
      <c r="F60" s="20">
        <v>9470</v>
      </c>
      <c r="G60" s="20">
        <v>48505</v>
      </c>
      <c r="H60" s="20">
        <v>45314</v>
      </c>
      <c r="I60" s="20">
        <v>144189</v>
      </c>
      <c r="J60" s="20">
        <v>35900</v>
      </c>
      <c r="K60" s="20">
        <v>0</v>
      </c>
      <c r="L60" s="20">
        <v>0</v>
      </c>
      <c r="M60" s="79">
        <v>217444</v>
      </c>
      <c r="N60" s="20">
        <v>939710</v>
      </c>
      <c r="O60" s="20">
        <v>2837450</v>
      </c>
      <c r="P60" s="152">
        <f>O60/'Operating Expenditures 1 - 2014'!B60</f>
        <v>22.333509118529072</v>
      </c>
    </row>
    <row r="61" spans="1:16" x14ac:dyDescent="0.2">
      <c r="A61" s="31" t="s">
        <v>256</v>
      </c>
      <c r="B61" s="20">
        <v>11231</v>
      </c>
      <c r="C61" s="20">
        <v>13160</v>
      </c>
      <c r="D61" s="20">
        <v>4484</v>
      </c>
      <c r="E61" s="20">
        <v>14490</v>
      </c>
      <c r="F61" s="20">
        <v>301</v>
      </c>
      <c r="G61" s="20">
        <v>5070</v>
      </c>
      <c r="H61" s="20">
        <v>0</v>
      </c>
      <c r="I61" s="20">
        <v>0</v>
      </c>
      <c r="J61" s="20">
        <v>0</v>
      </c>
      <c r="K61" s="20">
        <v>21875</v>
      </c>
      <c r="L61" s="20">
        <v>0</v>
      </c>
      <c r="M61" s="79">
        <v>20820</v>
      </c>
      <c r="N61" s="20">
        <v>91431</v>
      </c>
      <c r="O61" s="20">
        <v>247334</v>
      </c>
      <c r="P61" s="152">
        <f>O61/'Operating Expenditures 1 - 2014'!B61</f>
        <v>51.207867494824015</v>
      </c>
    </row>
    <row r="62" spans="1:16" x14ac:dyDescent="0.2">
      <c r="A62" s="31" t="s">
        <v>257</v>
      </c>
      <c r="B62" s="20">
        <v>259695</v>
      </c>
      <c r="C62" s="20">
        <v>627790</v>
      </c>
      <c r="D62" s="20">
        <v>21500</v>
      </c>
      <c r="E62" s="20">
        <v>283917</v>
      </c>
      <c r="F62" s="20">
        <v>27752</v>
      </c>
      <c r="G62" s="20">
        <v>100207</v>
      </c>
      <c r="H62" s="20">
        <v>0</v>
      </c>
      <c r="I62" s="20">
        <v>53952</v>
      </c>
      <c r="J62" s="20">
        <v>0</v>
      </c>
      <c r="K62" s="20">
        <v>0</v>
      </c>
      <c r="L62" s="20">
        <v>0</v>
      </c>
      <c r="M62" s="79">
        <v>188468</v>
      </c>
      <c r="N62" s="20">
        <v>1563281</v>
      </c>
      <c r="O62" s="20">
        <v>5099811</v>
      </c>
      <c r="P62" s="152">
        <f>O62/'Operating Expenditures 1 - 2014'!B62</f>
        <v>45.000450021177464</v>
      </c>
    </row>
    <row r="63" spans="1:16" x14ac:dyDescent="0.2">
      <c r="A63" s="31" t="s">
        <v>59</v>
      </c>
      <c r="B63" s="20">
        <v>14363</v>
      </c>
      <c r="C63" s="20">
        <v>9068</v>
      </c>
      <c r="D63" s="20">
        <v>0</v>
      </c>
      <c r="E63" s="20">
        <v>10164</v>
      </c>
      <c r="F63" s="20">
        <v>11202</v>
      </c>
      <c r="G63" s="20">
        <v>1101</v>
      </c>
      <c r="H63" s="20">
        <v>10574</v>
      </c>
      <c r="I63" s="20">
        <v>0</v>
      </c>
      <c r="J63" s="20">
        <v>2406</v>
      </c>
      <c r="K63" s="20">
        <v>2793</v>
      </c>
      <c r="L63" s="20">
        <v>0</v>
      </c>
      <c r="M63" s="79">
        <v>25397</v>
      </c>
      <c r="N63" s="20">
        <v>87068</v>
      </c>
      <c r="O63" s="20">
        <v>423833</v>
      </c>
      <c r="P63" s="152">
        <f>O63/'Operating Expenditures 1 - 2014'!B63</f>
        <v>18.804427880562582</v>
      </c>
    </row>
    <row r="64" spans="1:16" x14ac:dyDescent="0.2">
      <c r="A64" s="31" t="s">
        <v>66</v>
      </c>
      <c r="B64" s="20">
        <v>117396</v>
      </c>
      <c r="C64" s="20">
        <v>93081</v>
      </c>
      <c r="D64" s="20">
        <v>6081</v>
      </c>
      <c r="E64" s="20">
        <v>69202</v>
      </c>
      <c r="F64" s="20">
        <v>10329</v>
      </c>
      <c r="G64" s="20">
        <v>33313</v>
      </c>
      <c r="H64" s="20">
        <v>21581</v>
      </c>
      <c r="I64" s="20">
        <v>47563</v>
      </c>
      <c r="J64" s="20">
        <v>10775</v>
      </c>
      <c r="K64" s="20">
        <v>0</v>
      </c>
      <c r="L64" s="20">
        <v>23750</v>
      </c>
      <c r="M64" s="79">
        <v>109561</v>
      </c>
      <c r="N64" s="20">
        <v>542632</v>
      </c>
      <c r="O64" s="20">
        <v>1691245</v>
      </c>
      <c r="P64" s="152">
        <f>O64/'Operating Expenditures 1 - 2014'!B64</f>
        <v>28.368978126677401</v>
      </c>
    </row>
    <row r="65" spans="1:29" x14ac:dyDescent="0.2">
      <c r="A65" s="35" t="s">
        <v>258</v>
      </c>
      <c r="B65" s="20">
        <v>80043</v>
      </c>
      <c r="C65" s="20">
        <v>27695</v>
      </c>
      <c r="D65" s="20">
        <v>0</v>
      </c>
      <c r="E65" s="20">
        <v>19748</v>
      </c>
      <c r="F65" s="20">
        <v>2221</v>
      </c>
      <c r="G65" s="20">
        <v>12917</v>
      </c>
      <c r="H65" s="20">
        <v>0</v>
      </c>
      <c r="I65" s="20">
        <v>22099</v>
      </c>
      <c r="J65" s="20">
        <v>28306</v>
      </c>
      <c r="K65" s="20">
        <v>7552</v>
      </c>
      <c r="L65" s="20">
        <v>0</v>
      </c>
      <c r="M65" s="79">
        <v>135526</v>
      </c>
      <c r="N65" s="20">
        <v>336107</v>
      </c>
      <c r="O65" s="20">
        <v>1169554</v>
      </c>
      <c r="P65" s="152">
        <f>O65/'Operating Expenditures 1 - 2014'!B65</f>
        <v>22.434474027468735</v>
      </c>
    </row>
    <row r="66" spans="1:29" x14ac:dyDescent="0.2">
      <c r="A66" s="31" t="s">
        <v>60</v>
      </c>
      <c r="B66" s="20">
        <v>10500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82">
        <v>0</v>
      </c>
      <c r="N66" s="20">
        <v>10500</v>
      </c>
      <c r="O66" s="20">
        <v>53500</v>
      </c>
      <c r="P66" s="152">
        <f>O66/'Operating Expenditures 1 - 2014'!B66</f>
        <v>55.497925311203318</v>
      </c>
    </row>
    <row r="67" spans="1:29" x14ac:dyDescent="0.2">
      <c r="A67" s="31" t="s">
        <v>259</v>
      </c>
      <c r="B67" s="20">
        <v>117852</v>
      </c>
      <c r="C67" s="20">
        <v>5581</v>
      </c>
      <c r="D67" s="20">
        <v>3990</v>
      </c>
      <c r="E67" s="20">
        <v>0</v>
      </c>
      <c r="F67" s="20">
        <v>2076</v>
      </c>
      <c r="G67" s="20">
        <v>5860</v>
      </c>
      <c r="H67" s="20">
        <v>7047</v>
      </c>
      <c r="I67" s="20">
        <v>32200</v>
      </c>
      <c r="J67" s="20">
        <v>3125</v>
      </c>
      <c r="K67" s="20">
        <v>2822</v>
      </c>
      <c r="L67" s="20">
        <v>0</v>
      </c>
      <c r="M67" s="79">
        <v>10596</v>
      </c>
      <c r="N67" s="20">
        <v>191149</v>
      </c>
      <c r="O67" s="20">
        <v>725109</v>
      </c>
      <c r="P67" s="152">
        <f>O67/'Operating Expenditures 1 - 2014'!B67</f>
        <v>15.665838482478502</v>
      </c>
    </row>
    <row r="68" spans="1:29" x14ac:dyDescent="0.2">
      <c r="A68" s="31" t="s">
        <v>260</v>
      </c>
      <c r="B68" s="20">
        <v>112808</v>
      </c>
      <c r="C68" s="20">
        <v>53639</v>
      </c>
      <c r="D68" s="20">
        <v>17156</v>
      </c>
      <c r="E68" s="20">
        <v>80237</v>
      </c>
      <c r="F68" s="20">
        <v>11778</v>
      </c>
      <c r="G68" s="20">
        <v>117059</v>
      </c>
      <c r="H68" s="20">
        <v>68578</v>
      </c>
      <c r="I68" s="20">
        <v>110229</v>
      </c>
      <c r="J68" s="20">
        <v>15000</v>
      </c>
      <c r="K68" s="20">
        <v>0</v>
      </c>
      <c r="L68" s="20">
        <v>49360</v>
      </c>
      <c r="M68" s="79">
        <v>398282</v>
      </c>
      <c r="N68" s="20">
        <v>1034126</v>
      </c>
      <c r="O68" s="20">
        <v>2969363</v>
      </c>
      <c r="P68" s="152">
        <f>O68/'Operating Expenditures 1 - 2014'!B68</f>
        <v>73.621178687427175</v>
      </c>
    </row>
    <row r="69" spans="1:29" x14ac:dyDescent="0.2">
      <c r="A69" s="31" t="s">
        <v>261</v>
      </c>
      <c r="B69" s="20">
        <v>53553</v>
      </c>
      <c r="C69" s="20">
        <v>20730</v>
      </c>
      <c r="D69" s="20">
        <v>31812</v>
      </c>
      <c r="E69" s="20">
        <v>19296</v>
      </c>
      <c r="F69" s="20">
        <v>5105</v>
      </c>
      <c r="G69" s="20">
        <v>46624</v>
      </c>
      <c r="H69" s="20">
        <v>11740</v>
      </c>
      <c r="I69" s="20">
        <v>153020</v>
      </c>
      <c r="J69" s="20">
        <v>11653</v>
      </c>
      <c r="K69" s="20">
        <v>21878</v>
      </c>
      <c r="L69" s="20">
        <v>0</v>
      </c>
      <c r="M69" s="79">
        <v>19780</v>
      </c>
      <c r="N69" s="20">
        <v>395191</v>
      </c>
      <c r="O69" s="20">
        <v>1425230</v>
      </c>
      <c r="P69" s="152">
        <f>O69/'Operating Expenditures 1 - 2014'!B69</f>
        <v>56.816025513254935</v>
      </c>
    </row>
    <row r="70" spans="1:29" x14ac:dyDescent="0.2">
      <c r="A70" s="31" t="s">
        <v>262</v>
      </c>
      <c r="B70" s="20">
        <v>13223</v>
      </c>
      <c r="C70" s="20">
        <v>4778</v>
      </c>
      <c r="D70" s="20">
        <v>1231</v>
      </c>
      <c r="E70" s="20">
        <v>2970</v>
      </c>
      <c r="F70" s="20">
        <v>60</v>
      </c>
      <c r="G70" s="20">
        <v>6754</v>
      </c>
      <c r="H70" s="20">
        <v>5612</v>
      </c>
      <c r="I70" s="20">
        <v>10329</v>
      </c>
      <c r="J70" s="20">
        <v>6149</v>
      </c>
      <c r="K70" s="20">
        <v>1921</v>
      </c>
      <c r="L70" s="20">
        <v>0</v>
      </c>
      <c r="M70" s="79">
        <v>19042</v>
      </c>
      <c r="N70" s="20">
        <v>72069</v>
      </c>
      <c r="O70" s="20">
        <v>232627</v>
      </c>
      <c r="P70" s="152">
        <f>O70/'Operating Expenditures 1 - 2014'!B70</f>
        <v>20.184555314533622</v>
      </c>
    </row>
    <row r="71" spans="1:29" x14ac:dyDescent="0.2">
      <c r="A71" s="31" t="s">
        <v>61</v>
      </c>
      <c r="B71" s="20">
        <v>21586</v>
      </c>
      <c r="C71" s="20">
        <v>8405</v>
      </c>
      <c r="D71" s="20">
        <v>10155</v>
      </c>
      <c r="E71" s="20">
        <v>10505</v>
      </c>
      <c r="F71" s="20">
        <v>3899</v>
      </c>
      <c r="G71" s="20">
        <v>18617</v>
      </c>
      <c r="H71" s="20">
        <v>0</v>
      </c>
      <c r="I71" s="20">
        <v>15227</v>
      </c>
      <c r="J71" s="20">
        <v>4305</v>
      </c>
      <c r="K71" s="20">
        <v>1532</v>
      </c>
      <c r="L71" s="20">
        <v>0</v>
      </c>
      <c r="M71" s="79">
        <v>55077</v>
      </c>
      <c r="N71" s="20">
        <v>149308</v>
      </c>
      <c r="O71" s="20">
        <v>436712</v>
      </c>
      <c r="P71" s="152">
        <f>O71/'Operating Expenditures 1 - 2014'!B71</f>
        <v>28.346877839802673</v>
      </c>
    </row>
    <row r="72" spans="1:29" x14ac:dyDescent="0.2">
      <c r="A72" s="41" t="s">
        <v>263</v>
      </c>
      <c r="B72" s="20">
        <v>25562</v>
      </c>
      <c r="C72" s="20">
        <v>10529</v>
      </c>
      <c r="D72" s="20">
        <v>25520</v>
      </c>
      <c r="E72" s="20">
        <v>6000</v>
      </c>
      <c r="F72" s="20">
        <v>2479</v>
      </c>
      <c r="G72" s="20">
        <v>2705</v>
      </c>
      <c r="H72" s="20">
        <v>2062</v>
      </c>
      <c r="I72" s="20">
        <v>19472</v>
      </c>
      <c r="J72" s="20">
        <v>1700</v>
      </c>
      <c r="K72" s="20">
        <v>0</v>
      </c>
      <c r="L72" s="20">
        <v>228</v>
      </c>
      <c r="M72" s="79">
        <v>25884</v>
      </c>
      <c r="N72" s="20">
        <v>122141</v>
      </c>
      <c r="O72" s="20">
        <v>532835</v>
      </c>
      <c r="P72" s="152">
        <f>O72/'Operating Expenditures 1 - 2014'!B72</f>
        <v>36.14155870582649</v>
      </c>
    </row>
    <row r="73" spans="1:29" x14ac:dyDescent="0.2">
      <c r="A73" s="74" t="s">
        <v>62</v>
      </c>
      <c r="B73" s="25">
        <f>SUM(B5:B72)</f>
        <v>9125029</v>
      </c>
      <c r="C73" s="25">
        <f t="shared" ref="C73:O73" si="0">SUM(C5:C72)</f>
        <v>8038928</v>
      </c>
      <c r="D73" s="25">
        <f t="shared" si="0"/>
        <v>1733430</v>
      </c>
      <c r="E73" s="25">
        <f t="shared" si="0"/>
        <v>3711498</v>
      </c>
      <c r="F73" s="25">
        <f t="shared" si="0"/>
        <v>957042</v>
      </c>
      <c r="G73" s="25">
        <f t="shared" si="0"/>
        <v>2661060</v>
      </c>
      <c r="H73" s="25">
        <f t="shared" si="0"/>
        <v>3838778</v>
      </c>
      <c r="I73" s="25">
        <f t="shared" si="0"/>
        <v>5903566</v>
      </c>
      <c r="J73" s="25">
        <f t="shared" si="0"/>
        <v>3225097</v>
      </c>
      <c r="K73" s="25">
        <f t="shared" si="0"/>
        <v>188863</v>
      </c>
      <c r="L73" s="25">
        <f t="shared" si="0"/>
        <v>208453</v>
      </c>
      <c r="M73" s="25">
        <f t="shared" si="0"/>
        <v>16717226</v>
      </c>
      <c r="N73" s="25">
        <f t="shared" si="0"/>
        <v>56202099</v>
      </c>
      <c r="O73" s="25">
        <f t="shared" si="0"/>
        <v>199969911</v>
      </c>
      <c r="P73" s="153">
        <f>O73/'Operating Expenditures 1 - 2014'!B73</f>
        <v>42.802191159803549</v>
      </c>
    </row>
    <row r="74" spans="1:29" s="334" customFormat="1" x14ac:dyDescent="0.2">
      <c r="A74" s="331" t="s">
        <v>82</v>
      </c>
      <c r="B74" s="332" t="s">
        <v>311</v>
      </c>
      <c r="C74" s="47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181">
        <v>35.47</v>
      </c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</row>
    <row r="75" spans="1:29" x14ac:dyDescent="0.2">
      <c r="B75"/>
      <c r="C75" s="26" t="s">
        <v>224</v>
      </c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x14ac:dyDescent="0.2">
      <c r="B76"/>
      <c r="C76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">
      <c r="B77"/>
      <c r="C77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B78"/>
      <c r="C7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 x14ac:dyDescent="0.2">
      <c r="B79"/>
      <c r="C79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 x14ac:dyDescent="0.2">
      <c r="B80"/>
      <c r="C80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1:29" x14ac:dyDescent="0.2">
      <c r="B81"/>
      <c r="C81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 x14ac:dyDescent="0.2">
      <c r="B82"/>
      <c r="C82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spans="1:29" x14ac:dyDescent="0.2">
      <c r="A83" s="26" t="s">
        <v>293</v>
      </c>
      <c r="B83" s="28"/>
      <c r="C83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</sheetData>
  <mergeCells count="5">
    <mergeCell ref="B3:N3"/>
    <mergeCell ref="O3:O4"/>
    <mergeCell ref="A1:P2"/>
    <mergeCell ref="P3:P4"/>
    <mergeCell ref="A3:A4"/>
  </mergeCells>
  <phoneticPr fontId="0" type="noConversion"/>
  <printOptions horizontalCentered="1" verticalCentered="1" gridLines="1"/>
  <pageMargins left="0.5" right="0.5" top="0.75" bottom="0.74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6"/>
  <sheetViews>
    <sheetView zoomScaleNormal="100" workbookViewId="0">
      <pane xSplit="1" ySplit="4" topLeftCell="E20" activePane="bottomRight" state="frozen"/>
      <selection pane="topRight" activeCell="C1" sqref="C1"/>
      <selection pane="bottomLeft" activeCell="A3" sqref="A3"/>
      <selection pane="bottomRight" activeCell="A24" sqref="A24"/>
    </sheetView>
  </sheetViews>
  <sheetFormatPr defaultRowHeight="12.75" x14ac:dyDescent="0.2"/>
  <cols>
    <col min="1" max="1" width="29.85546875" bestFit="1" customWidth="1"/>
    <col min="2" max="2" width="8" customWidth="1"/>
    <col min="3" max="3" width="7.140625" style="82" customWidth="1"/>
    <col min="4" max="4" width="6.140625" style="68" customWidth="1"/>
    <col min="5" max="5" width="7.140625" style="68" customWidth="1"/>
    <col min="6" max="6" width="7.85546875" style="68" customWidth="1"/>
    <col min="7" max="7" width="6.5703125" style="68" customWidth="1"/>
    <col min="8" max="8" width="7.85546875" style="68" customWidth="1"/>
    <col min="9" max="9" width="6.85546875" style="68" customWidth="1"/>
    <col min="10" max="10" width="7.85546875" style="68" customWidth="1"/>
    <col min="11" max="11" width="6" style="68" customWidth="1"/>
    <col min="12" max="12" width="7.140625" style="68" customWidth="1"/>
    <col min="13" max="14" width="7" style="68" customWidth="1"/>
    <col min="15" max="15" width="7.85546875" style="68" customWidth="1"/>
    <col min="16" max="16" width="7.140625" style="68" customWidth="1"/>
    <col min="17" max="17" width="7.85546875" style="68" customWidth="1"/>
  </cols>
  <sheetData>
    <row r="1" spans="1:17" s="52" customFormat="1" ht="15.75" x14ac:dyDescent="0.25">
      <c r="A1" s="347" t="s">
        <v>207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63"/>
    </row>
    <row r="2" spans="1:17" s="52" customFormat="1" ht="15.75" x14ac:dyDescent="0.25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65"/>
    </row>
    <row r="3" spans="1:17" s="48" customFormat="1" x14ac:dyDescent="0.2">
      <c r="A3" s="447" t="s">
        <v>23</v>
      </c>
      <c r="B3" s="436" t="s">
        <v>208</v>
      </c>
      <c r="C3" s="436"/>
      <c r="D3" s="436"/>
      <c r="E3" s="436"/>
      <c r="F3" s="449"/>
      <c r="G3" s="436" t="s">
        <v>209</v>
      </c>
      <c r="H3" s="436"/>
      <c r="I3" s="436"/>
      <c r="J3" s="436"/>
      <c r="K3" s="436"/>
      <c r="L3" s="436"/>
      <c r="M3" s="436"/>
      <c r="N3" s="436"/>
      <c r="O3" s="436"/>
      <c r="P3" s="436"/>
      <c r="Q3" s="449"/>
    </row>
    <row r="4" spans="1:17" s="56" customFormat="1" ht="45" x14ac:dyDescent="0.2">
      <c r="A4" s="448"/>
      <c r="B4" s="65" t="s">
        <v>14</v>
      </c>
      <c r="C4" s="87" t="s">
        <v>210</v>
      </c>
      <c r="D4" s="65" t="s">
        <v>211</v>
      </c>
      <c r="E4" s="65" t="s">
        <v>212</v>
      </c>
      <c r="F4" s="141" t="s">
        <v>16</v>
      </c>
      <c r="G4" s="65" t="s">
        <v>213</v>
      </c>
      <c r="H4" s="65" t="s">
        <v>214</v>
      </c>
      <c r="I4" s="65" t="s">
        <v>215</v>
      </c>
      <c r="J4" s="73" t="s">
        <v>199</v>
      </c>
      <c r="K4" s="65" t="s">
        <v>216</v>
      </c>
      <c r="L4" s="65" t="s">
        <v>217</v>
      </c>
      <c r="M4" s="65" t="s">
        <v>218</v>
      </c>
      <c r="N4" s="65" t="s">
        <v>219</v>
      </c>
      <c r="O4" s="65" t="s">
        <v>220</v>
      </c>
      <c r="P4" s="65" t="s">
        <v>212</v>
      </c>
      <c r="Q4" s="141" t="s">
        <v>16</v>
      </c>
    </row>
    <row r="5" spans="1:17" x14ac:dyDescent="0.2">
      <c r="A5" s="31" t="s">
        <v>232</v>
      </c>
      <c r="B5" s="20">
        <v>0</v>
      </c>
      <c r="C5" s="88">
        <v>0</v>
      </c>
      <c r="D5" s="20">
        <v>0</v>
      </c>
      <c r="E5" s="20">
        <v>0</v>
      </c>
      <c r="F5" s="142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142">
        <v>0</v>
      </c>
    </row>
    <row r="6" spans="1:17" x14ac:dyDescent="0.2">
      <c r="A6" s="31" t="s">
        <v>31</v>
      </c>
      <c r="B6" s="20">
        <v>0</v>
      </c>
      <c r="C6" s="88">
        <v>0</v>
      </c>
      <c r="D6" s="20">
        <v>0</v>
      </c>
      <c r="E6" s="20">
        <v>0</v>
      </c>
      <c r="F6" s="142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75250</v>
      </c>
      <c r="O6" s="20">
        <v>0</v>
      </c>
      <c r="P6" s="20">
        <v>0</v>
      </c>
      <c r="Q6" s="142">
        <v>75250</v>
      </c>
    </row>
    <row r="7" spans="1:17" x14ac:dyDescent="0.2">
      <c r="A7" s="31" t="s">
        <v>233</v>
      </c>
      <c r="B7" s="20">
        <v>3645</v>
      </c>
      <c r="C7" s="88">
        <v>0</v>
      </c>
      <c r="D7" s="20">
        <v>0</v>
      </c>
      <c r="E7" s="20">
        <v>0</v>
      </c>
      <c r="F7" s="142">
        <v>3645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22663</v>
      </c>
      <c r="P7" s="20">
        <v>28218</v>
      </c>
      <c r="Q7" s="142">
        <v>50881</v>
      </c>
    </row>
    <row r="8" spans="1:17" x14ac:dyDescent="0.2">
      <c r="A8" s="31" t="s">
        <v>234</v>
      </c>
      <c r="B8" s="20">
        <v>0</v>
      </c>
      <c r="C8" s="88">
        <v>0</v>
      </c>
      <c r="D8" s="20">
        <v>0</v>
      </c>
      <c r="E8" s="20">
        <v>0</v>
      </c>
      <c r="F8" s="142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142">
        <v>0</v>
      </c>
    </row>
    <row r="9" spans="1:17" x14ac:dyDescent="0.2">
      <c r="A9" s="31" t="s">
        <v>32</v>
      </c>
      <c r="B9" s="20">
        <v>0</v>
      </c>
      <c r="C9" s="88">
        <v>0</v>
      </c>
      <c r="D9" s="20">
        <v>0</v>
      </c>
      <c r="E9" s="20">
        <v>0</v>
      </c>
      <c r="F9" s="142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142">
        <v>0</v>
      </c>
    </row>
    <row r="10" spans="1:17" x14ac:dyDescent="0.2">
      <c r="A10" s="31" t="s">
        <v>235</v>
      </c>
      <c r="B10" s="20">
        <v>0</v>
      </c>
      <c r="C10" s="88">
        <v>0</v>
      </c>
      <c r="D10" s="20">
        <v>0</v>
      </c>
      <c r="E10" s="20">
        <v>0</v>
      </c>
      <c r="F10" s="142">
        <v>0</v>
      </c>
      <c r="G10" s="20">
        <v>0</v>
      </c>
      <c r="H10" s="20">
        <v>44016</v>
      </c>
      <c r="I10" s="20">
        <v>0</v>
      </c>
      <c r="J10" s="20">
        <v>7323</v>
      </c>
      <c r="K10" s="20">
        <v>0</v>
      </c>
      <c r="L10" s="20">
        <v>0</v>
      </c>
      <c r="M10" s="20">
        <v>0</v>
      </c>
      <c r="N10" s="20">
        <v>578</v>
      </c>
      <c r="O10" s="20">
        <v>0</v>
      </c>
      <c r="P10" s="20">
        <v>0</v>
      </c>
      <c r="Q10" s="142">
        <v>51917</v>
      </c>
    </row>
    <row r="11" spans="1:17" x14ac:dyDescent="0.2">
      <c r="A11" s="31" t="s">
        <v>236</v>
      </c>
      <c r="B11" s="20">
        <v>0</v>
      </c>
      <c r="C11" s="88">
        <v>0</v>
      </c>
      <c r="D11" s="20">
        <v>0</v>
      </c>
      <c r="E11" s="20">
        <v>0</v>
      </c>
      <c r="F11" s="142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42">
        <v>0</v>
      </c>
    </row>
    <row r="12" spans="1:17" x14ac:dyDescent="0.2">
      <c r="A12" s="31" t="s">
        <v>33</v>
      </c>
      <c r="B12" s="20">
        <v>0</v>
      </c>
      <c r="C12" s="88">
        <v>0</v>
      </c>
      <c r="D12" s="20">
        <v>0</v>
      </c>
      <c r="E12" s="20">
        <v>0</v>
      </c>
      <c r="F12" s="142">
        <v>0</v>
      </c>
      <c r="G12" s="20">
        <v>0</v>
      </c>
      <c r="H12" s="20">
        <v>0</v>
      </c>
      <c r="I12" s="20">
        <v>28641</v>
      </c>
      <c r="J12" s="20">
        <v>9947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42">
        <v>38588</v>
      </c>
    </row>
    <row r="13" spans="1:17" x14ac:dyDescent="0.2">
      <c r="A13" s="31" t="s">
        <v>237</v>
      </c>
      <c r="B13" s="20">
        <v>0</v>
      </c>
      <c r="C13" s="88">
        <v>0</v>
      </c>
      <c r="D13" s="20">
        <v>0</v>
      </c>
      <c r="E13" s="20">
        <v>1222</v>
      </c>
      <c r="F13" s="142">
        <v>1222</v>
      </c>
      <c r="G13" s="20">
        <v>0</v>
      </c>
      <c r="H13" s="20">
        <v>0</v>
      </c>
      <c r="I13" s="20">
        <v>23241</v>
      </c>
      <c r="J13" s="20">
        <v>19701</v>
      </c>
      <c r="K13" s="20">
        <v>0</v>
      </c>
      <c r="L13" s="20">
        <v>0</v>
      </c>
      <c r="M13" s="20">
        <v>161429</v>
      </c>
      <c r="N13" s="20">
        <v>111620</v>
      </c>
      <c r="O13" s="20">
        <v>1670790</v>
      </c>
      <c r="P13" s="20">
        <v>0</v>
      </c>
      <c r="Q13" s="142">
        <v>1986781</v>
      </c>
    </row>
    <row r="14" spans="1:17" x14ac:dyDescent="0.2">
      <c r="A14" s="31" t="s">
        <v>34</v>
      </c>
      <c r="B14" s="20">
        <v>561535</v>
      </c>
      <c r="C14" s="88">
        <v>0</v>
      </c>
      <c r="D14" s="20">
        <v>0</v>
      </c>
      <c r="E14" s="20">
        <v>0</v>
      </c>
      <c r="F14" s="142">
        <v>561535</v>
      </c>
      <c r="G14" s="20">
        <v>0</v>
      </c>
      <c r="H14" s="20">
        <v>335955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32927</v>
      </c>
      <c r="Q14" s="142">
        <v>368882</v>
      </c>
    </row>
    <row r="15" spans="1:17" x14ac:dyDescent="0.2">
      <c r="A15" s="31" t="s">
        <v>35</v>
      </c>
      <c r="B15" s="20">
        <v>0</v>
      </c>
      <c r="C15" s="88">
        <v>0</v>
      </c>
      <c r="D15" s="20">
        <v>0</v>
      </c>
      <c r="E15" s="20">
        <v>0</v>
      </c>
      <c r="F15" s="142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42">
        <v>0</v>
      </c>
    </row>
    <row r="16" spans="1:17" x14ac:dyDescent="0.2">
      <c r="A16" s="31" t="s">
        <v>36</v>
      </c>
      <c r="B16" s="20">
        <v>0</v>
      </c>
      <c r="C16" s="88">
        <v>0</v>
      </c>
      <c r="D16" s="20">
        <v>0</v>
      </c>
      <c r="E16" s="20">
        <v>0</v>
      </c>
      <c r="F16" s="142">
        <v>0</v>
      </c>
      <c r="G16" s="20">
        <v>0</v>
      </c>
      <c r="H16" s="20">
        <v>33600</v>
      </c>
      <c r="I16" s="20">
        <v>0</v>
      </c>
      <c r="J16" s="20">
        <v>18999</v>
      </c>
      <c r="K16" s="20">
        <v>6460</v>
      </c>
      <c r="L16" s="20">
        <v>0</v>
      </c>
      <c r="M16" s="20">
        <v>20942</v>
      </c>
      <c r="N16" s="20">
        <v>0</v>
      </c>
      <c r="O16" s="20">
        <v>194426</v>
      </c>
      <c r="P16" s="20">
        <v>0</v>
      </c>
      <c r="Q16" s="142">
        <v>274427</v>
      </c>
    </row>
    <row r="17" spans="1:17" x14ac:dyDescent="0.2">
      <c r="A17" s="31" t="s">
        <v>238</v>
      </c>
      <c r="B17" s="20">
        <v>0</v>
      </c>
      <c r="C17" s="88">
        <v>0</v>
      </c>
      <c r="D17" s="20">
        <v>0</v>
      </c>
      <c r="E17" s="20">
        <v>0</v>
      </c>
      <c r="F17" s="142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42">
        <v>0</v>
      </c>
    </row>
    <row r="18" spans="1:17" x14ac:dyDescent="0.2">
      <c r="A18" s="31" t="s">
        <v>239</v>
      </c>
      <c r="B18" s="20">
        <v>0</v>
      </c>
      <c r="C18" s="88">
        <v>0</v>
      </c>
      <c r="D18" s="20">
        <v>0</v>
      </c>
      <c r="E18" s="20">
        <v>0</v>
      </c>
      <c r="F18" s="142">
        <v>0</v>
      </c>
      <c r="G18" s="20">
        <v>0</v>
      </c>
      <c r="H18" s="20">
        <v>780000</v>
      </c>
      <c r="I18" s="20">
        <v>0</v>
      </c>
      <c r="J18" s="20">
        <v>224800</v>
      </c>
      <c r="K18" s="20">
        <v>0</v>
      </c>
      <c r="L18" s="20">
        <v>0</v>
      </c>
      <c r="M18" s="20">
        <v>0</v>
      </c>
      <c r="N18" s="20">
        <v>14500</v>
      </c>
      <c r="O18" s="20">
        <v>0</v>
      </c>
      <c r="P18" s="20">
        <v>209000</v>
      </c>
      <c r="Q18" s="142">
        <v>1228300</v>
      </c>
    </row>
    <row r="19" spans="1:17" x14ac:dyDescent="0.2">
      <c r="A19" s="31" t="s">
        <v>240</v>
      </c>
      <c r="B19" s="20">
        <v>0</v>
      </c>
      <c r="C19" s="88">
        <v>0</v>
      </c>
      <c r="D19" s="20">
        <v>0</v>
      </c>
      <c r="E19" s="20">
        <v>0</v>
      </c>
      <c r="F19" s="142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75250</v>
      </c>
      <c r="P19" s="20">
        <v>0</v>
      </c>
      <c r="Q19" s="142">
        <v>75250</v>
      </c>
    </row>
    <row r="20" spans="1:17" x14ac:dyDescent="0.2">
      <c r="A20" s="31" t="s">
        <v>63</v>
      </c>
      <c r="B20" s="20">
        <v>871</v>
      </c>
      <c r="C20" s="88">
        <v>0</v>
      </c>
      <c r="D20" s="20">
        <v>0</v>
      </c>
      <c r="E20" s="20">
        <v>13466</v>
      </c>
      <c r="F20" s="142">
        <v>14337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195190</v>
      </c>
      <c r="O20" s="20">
        <v>2345514</v>
      </c>
      <c r="P20" s="20">
        <v>0</v>
      </c>
      <c r="Q20" s="142">
        <v>2540704</v>
      </c>
    </row>
    <row r="21" spans="1:17" x14ac:dyDescent="0.2">
      <c r="A21" s="31" t="s">
        <v>241</v>
      </c>
      <c r="B21" s="20">
        <v>1400000</v>
      </c>
      <c r="C21" s="88">
        <v>0</v>
      </c>
      <c r="D21" s="20">
        <v>0</v>
      </c>
      <c r="E21" s="20">
        <v>0</v>
      </c>
      <c r="F21" s="142">
        <v>1400000</v>
      </c>
      <c r="G21" s="20">
        <v>0</v>
      </c>
      <c r="H21" s="20">
        <v>0</v>
      </c>
      <c r="I21" s="20">
        <v>0</v>
      </c>
      <c r="J21" s="20">
        <v>1772212</v>
      </c>
      <c r="K21" s="20">
        <v>0</v>
      </c>
      <c r="L21" s="20">
        <v>0</v>
      </c>
      <c r="M21" s="20">
        <v>0</v>
      </c>
      <c r="N21" s="20">
        <v>534251</v>
      </c>
      <c r="O21" s="20">
        <v>3181106</v>
      </c>
      <c r="P21" s="20">
        <v>379455</v>
      </c>
      <c r="Q21" s="142">
        <v>5867024</v>
      </c>
    </row>
    <row r="22" spans="1:17" x14ac:dyDescent="0.2">
      <c r="A22" s="31" t="s">
        <v>242</v>
      </c>
      <c r="B22" s="20">
        <v>0</v>
      </c>
      <c r="C22" s="88">
        <v>0</v>
      </c>
      <c r="D22" s="20">
        <v>0</v>
      </c>
      <c r="E22" s="20">
        <v>0</v>
      </c>
      <c r="F22" s="142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42">
        <v>0</v>
      </c>
    </row>
    <row r="23" spans="1:17" x14ac:dyDescent="0.2">
      <c r="A23" s="31" t="s">
        <v>243</v>
      </c>
      <c r="B23" s="20">
        <v>33</v>
      </c>
      <c r="C23" s="88">
        <v>0</v>
      </c>
      <c r="D23" s="20">
        <v>0</v>
      </c>
      <c r="E23" s="20">
        <v>0</v>
      </c>
      <c r="F23" s="142">
        <v>33</v>
      </c>
      <c r="G23" s="20">
        <v>0</v>
      </c>
      <c r="H23" s="20">
        <v>117238</v>
      </c>
      <c r="I23" s="20">
        <v>0</v>
      </c>
      <c r="J23" s="20">
        <v>32391</v>
      </c>
      <c r="K23" s="20">
        <v>0</v>
      </c>
      <c r="L23" s="20">
        <v>0</v>
      </c>
      <c r="M23" s="20">
        <v>0</v>
      </c>
      <c r="N23" s="20">
        <v>8406</v>
      </c>
      <c r="O23" s="20">
        <v>345</v>
      </c>
      <c r="P23" s="20">
        <v>17890</v>
      </c>
      <c r="Q23" s="142">
        <v>176270</v>
      </c>
    </row>
    <row r="24" spans="1:17" x14ac:dyDescent="0.2">
      <c r="A24" s="31" t="s">
        <v>318</v>
      </c>
      <c r="B24" s="20">
        <v>0</v>
      </c>
      <c r="C24" s="88">
        <v>0</v>
      </c>
      <c r="D24" s="20">
        <v>0</v>
      </c>
      <c r="E24" s="20">
        <v>0</v>
      </c>
      <c r="F24" s="142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42">
        <v>0</v>
      </c>
    </row>
    <row r="25" spans="1:17" x14ac:dyDescent="0.2">
      <c r="A25" s="31" t="s">
        <v>244</v>
      </c>
      <c r="B25" s="20">
        <v>0</v>
      </c>
      <c r="C25" s="88">
        <v>0</v>
      </c>
      <c r="D25" s="20">
        <v>0</v>
      </c>
      <c r="E25" s="20">
        <v>0</v>
      </c>
      <c r="F25" s="142">
        <v>0</v>
      </c>
      <c r="G25" s="20">
        <v>0</v>
      </c>
      <c r="H25" s="20">
        <v>0</v>
      </c>
      <c r="I25" s="20">
        <v>1397</v>
      </c>
      <c r="J25" s="20">
        <v>0</v>
      </c>
      <c r="K25" s="20">
        <v>0</v>
      </c>
      <c r="L25" s="20">
        <v>0</v>
      </c>
      <c r="M25" s="20">
        <v>18752</v>
      </c>
      <c r="N25" s="20">
        <v>0</v>
      </c>
      <c r="O25" s="20">
        <v>0</v>
      </c>
      <c r="P25" s="20">
        <v>0</v>
      </c>
      <c r="Q25" s="142">
        <v>20149</v>
      </c>
    </row>
    <row r="26" spans="1:17" x14ac:dyDescent="0.2">
      <c r="A26" s="31" t="s">
        <v>37</v>
      </c>
      <c r="B26" s="20">
        <v>0</v>
      </c>
      <c r="C26" s="88">
        <v>0</v>
      </c>
      <c r="D26" s="20">
        <v>0</v>
      </c>
      <c r="E26" s="20">
        <v>0</v>
      </c>
      <c r="F26" s="142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42">
        <v>0</v>
      </c>
    </row>
    <row r="27" spans="1:17" x14ac:dyDescent="0.2">
      <c r="A27" s="31" t="s">
        <v>245</v>
      </c>
      <c r="B27" s="20">
        <v>0</v>
      </c>
      <c r="C27" s="88">
        <v>0</v>
      </c>
      <c r="D27" s="20">
        <v>0</v>
      </c>
      <c r="E27" s="20">
        <v>0</v>
      </c>
      <c r="F27" s="142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42">
        <v>0</v>
      </c>
    </row>
    <row r="28" spans="1:17" x14ac:dyDescent="0.2">
      <c r="A28" s="31" t="s">
        <v>38</v>
      </c>
      <c r="B28" s="20">
        <v>0</v>
      </c>
      <c r="C28" s="88">
        <v>0</v>
      </c>
      <c r="D28" s="20">
        <v>0</v>
      </c>
      <c r="E28" s="20">
        <v>0</v>
      </c>
      <c r="F28" s="142">
        <v>0</v>
      </c>
      <c r="G28" s="20">
        <v>0</v>
      </c>
      <c r="H28" s="20">
        <v>0</v>
      </c>
      <c r="I28" s="20">
        <v>20871</v>
      </c>
      <c r="J28" s="20">
        <v>111275</v>
      </c>
      <c r="K28" s="20">
        <v>24306</v>
      </c>
      <c r="L28" s="20">
        <v>0</v>
      </c>
      <c r="M28" s="20">
        <v>0</v>
      </c>
      <c r="N28" s="20">
        <v>0</v>
      </c>
      <c r="O28" s="20">
        <v>800858</v>
      </c>
      <c r="P28" s="20">
        <v>0</v>
      </c>
      <c r="Q28" s="142">
        <v>957310</v>
      </c>
    </row>
    <row r="29" spans="1:17" x14ac:dyDescent="0.2">
      <c r="A29" s="31" t="s">
        <v>246</v>
      </c>
      <c r="B29" s="20">
        <v>0</v>
      </c>
      <c r="C29" s="88">
        <v>0</v>
      </c>
      <c r="D29" s="20">
        <v>0</v>
      </c>
      <c r="E29" s="20">
        <v>0</v>
      </c>
      <c r="F29" s="142">
        <v>0</v>
      </c>
      <c r="G29" s="20">
        <v>0</v>
      </c>
      <c r="H29" s="20">
        <v>5775</v>
      </c>
      <c r="I29" s="20">
        <v>0</v>
      </c>
      <c r="J29" s="20">
        <v>0</v>
      </c>
      <c r="K29" s="20">
        <v>0</v>
      </c>
      <c r="L29" s="20">
        <v>0</v>
      </c>
      <c r="M29" s="20">
        <v>489805</v>
      </c>
      <c r="N29" s="20">
        <v>0</v>
      </c>
      <c r="O29" s="20">
        <v>0</v>
      </c>
      <c r="P29" s="20">
        <v>0</v>
      </c>
      <c r="Q29" s="142">
        <v>495580</v>
      </c>
    </row>
    <row r="30" spans="1:17" x14ac:dyDescent="0.2">
      <c r="A30" s="31" t="s">
        <v>39</v>
      </c>
      <c r="B30" s="20">
        <v>0</v>
      </c>
      <c r="C30" s="88">
        <v>0</v>
      </c>
      <c r="D30" s="20">
        <v>0</v>
      </c>
      <c r="E30" s="20">
        <v>0</v>
      </c>
      <c r="F30" s="142">
        <v>0</v>
      </c>
      <c r="G30" s="20">
        <v>0</v>
      </c>
      <c r="H30" s="20">
        <v>0</v>
      </c>
      <c r="I30" s="20">
        <v>0</v>
      </c>
      <c r="J30" s="20">
        <v>0</v>
      </c>
      <c r="K30" s="20">
        <v>275000</v>
      </c>
      <c r="L30" s="20">
        <v>0</v>
      </c>
      <c r="M30" s="20">
        <v>1000000</v>
      </c>
      <c r="N30" s="20">
        <v>0</v>
      </c>
      <c r="O30" s="20">
        <v>0</v>
      </c>
      <c r="P30" s="20">
        <v>0</v>
      </c>
      <c r="Q30" s="142">
        <v>1275000</v>
      </c>
    </row>
    <row r="31" spans="1:17" x14ac:dyDescent="0.2">
      <c r="A31" s="31" t="s">
        <v>247</v>
      </c>
      <c r="B31" s="20">
        <v>0</v>
      </c>
      <c r="C31" s="88">
        <v>0</v>
      </c>
      <c r="D31" s="20">
        <v>0</v>
      </c>
      <c r="E31" s="20">
        <v>0</v>
      </c>
      <c r="F31" s="142">
        <v>0</v>
      </c>
      <c r="G31" s="20">
        <v>0</v>
      </c>
      <c r="H31" s="20">
        <v>203473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42">
        <v>203473</v>
      </c>
    </row>
    <row r="32" spans="1:17" x14ac:dyDescent="0.2">
      <c r="A32" s="31" t="s">
        <v>64</v>
      </c>
      <c r="B32" s="20">
        <v>0</v>
      </c>
      <c r="C32" s="88">
        <v>0</v>
      </c>
      <c r="D32" s="20">
        <v>0</v>
      </c>
      <c r="E32" s="20">
        <v>0</v>
      </c>
      <c r="F32" s="142">
        <v>0</v>
      </c>
      <c r="G32" s="20">
        <v>0</v>
      </c>
      <c r="H32" s="20">
        <v>22518</v>
      </c>
      <c r="I32" s="20">
        <v>0</v>
      </c>
      <c r="J32" s="20">
        <v>1180</v>
      </c>
      <c r="K32" s="20">
        <v>3515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42">
        <v>27213</v>
      </c>
    </row>
    <row r="33" spans="1:17" x14ac:dyDescent="0.2">
      <c r="A33" s="31" t="s">
        <v>40</v>
      </c>
      <c r="B33" s="20">
        <v>0</v>
      </c>
      <c r="C33" s="88">
        <v>0</v>
      </c>
      <c r="D33" s="20">
        <v>0</v>
      </c>
      <c r="E33" s="20">
        <v>110</v>
      </c>
      <c r="F33" s="142">
        <v>110</v>
      </c>
      <c r="G33" s="20">
        <v>0</v>
      </c>
      <c r="H33" s="20">
        <v>0</v>
      </c>
      <c r="I33" s="20">
        <v>0</v>
      </c>
      <c r="J33" s="20">
        <v>2318</v>
      </c>
      <c r="K33" s="20">
        <v>83076</v>
      </c>
      <c r="L33" s="20">
        <v>113856</v>
      </c>
      <c r="M33" s="20">
        <v>13372</v>
      </c>
      <c r="N33" s="20">
        <v>222710</v>
      </c>
      <c r="O33" s="20">
        <v>8236415</v>
      </c>
      <c r="P33" s="20">
        <v>11290</v>
      </c>
      <c r="Q33" s="142">
        <v>8683037</v>
      </c>
    </row>
    <row r="34" spans="1:17" x14ac:dyDescent="0.2">
      <c r="A34" s="31" t="s">
        <v>41</v>
      </c>
      <c r="B34" s="20">
        <v>0</v>
      </c>
      <c r="C34" s="88">
        <v>0</v>
      </c>
      <c r="D34" s="20">
        <v>35302</v>
      </c>
      <c r="E34" s="20">
        <v>0</v>
      </c>
      <c r="F34" s="142">
        <v>35302</v>
      </c>
      <c r="G34" s="20">
        <v>0</v>
      </c>
      <c r="H34" s="20">
        <v>60799</v>
      </c>
      <c r="I34" s="20">
        <v>21030</v>
      </c>
      <c r="J34" s="20">
        <v>242177</v>
      </c>
      <c r="K34" s="20">
        <v>24729</v>
      </c>
      <c r="L34" s="20">
        <v>0</v>
      </c>
      <c r="M34" s="20">
        <v>26818</v>
      </c>
      <c r="N34" s="20">
        <v>6545</v>
      </c>
      <c r="O34" s="20">
        <v>197894</v>
      </c>
      <c r="P34" s="20">
        <v>0</v>
      </c>
      <c r="Q34" s="142">
        <v>579992</v>
      </c>
    </row>
    <row r="35" spans="1:17" x14ac:dyDescent="0.2">
      <c r="A35" s="31" t="s">
        <v>42</v>
      </c>
      <c r="B35" s="20">
        <v>0</v>
      </c>
      <c r="C35" s="88">
        <v>0</v>
      </c>
      <c r="D35" s="20">
        <v>0</v>
      </c>
      <c r="E35" s="20">
        <v>0</v>
      </c>
      <c r="F35" s="142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42">
        <v>0</v>
      </c>
    </row>
    <row r="36" spans="1:17" x14ac:dyDescent="0.2">
      <c r="A36" s="31" t="s">
        <v>43</v>
      </c>
      <c r="B36" s="20">
        <v>0</v>
      </c>
      <c r="C36" s="88">
        <v>0</v>
      </c>
      <c r="D36" s="20">
        <v>0</v>
      </c>
      <c r="E36" s="20">
        <v>0</v>
      </c>
      <c r="F36" s="142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42">
        <v>0</v>
      </c>
    </row>
    <row r="37" spans="1:17" x14ac:dyDescent="0.2">
      <c r="A37" s="31" t="s">
        <v>248</v>
      </c>
      <c r="B37" s="20">
        <v>0</v>
      </c>
      <c r="C37" s="88">
        <v>0</v>
      </c>
      <c r="D37" s="20">
        <v>0</v>
      </c>
      <c r="E37" s="20">
        <v>0</v>
      </c>
      <c r="F37" s="142">
        <v>0</v>
      </c>
      <c r="G37" s="20">
        <v>0</v>
      </c>
      <c r="H37" s="20">
        <v>0</v>
      </c>
      <c r="I37" s="20">
        <v>20607</v>
      </c>
      <c r="J37" s="20">
        <v>11313</v>
      </c>
      <c r="K37" s="20">
        <v>60524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42">
        <v>92444</v>
      </c>
    </row>
    <row r="38" spans="1:17" x14ac:dyDescent="0.2">
      <c r="A38" s="31" t="s">
        <v>44</v>
      </c>
      <c r="B38" s="20">
        <v>0</v>
      </c>
      <c r="C38" s="88">
        <v>0</v>
      </c>
      <c r="D38" s="20">
        <v>0</v>
      </c>
      <c r="E38" s="20">
        <v>0</v>
      </c>
      <c r="F38" s="142">
        <v>0</v>
      </c>
      <c r="G38" s="20">
        <v>0</v>
      </c>
      <c r="H38" s="20">
        <v>0</v>
      </c>
      <c r="I38" s="20">
        <v>0</v>
      </c>
      <c r="J38" s="20">
        <v>12000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42">
        <v>12000</v>
      </c>
    </row>
    <row r="39" spans="1:17" x14ac:dyDescent="0.2">
      <c r="A39" s="31" t="s">
        <v>45</v>
      </c>
      <c r="B39" s="20">
        <v>0</v>
      </c>
      <c r="C39" s="88">
        <v>0</v>
      </c>
      <c r="D39" s="20">
        <v>0</v>
      </c>
      <c r="E39" s="20">
        <v>0</v>
      </c>
      <c r="F39" s="142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42">
        <v>0</v>
      </c>
    </row>
    <row r="40" spans="1:17" x14ac:dyDescent="0.2">
      <c r="A40" s="31" t="s">
        <v>46</v>
      </c>
      <c r="B40" s="20">
        <v>0</v>
      </c>
      <c r="C40" s="88">
        <v>0</v>
      </c>
      <c r="D40" s="20">
        <v>0</v>
      </c>
      <c r="E40" s="20">
        <v>0</v>
      </c>
      <c r="F40" s="142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42">
        <v>0</v>
      </c>
    </row>
    <row r="41" spans="1:17" x14ac:dyDescent="0.2">
      <c r="A41" s="31" t="s">
        <v>47</v>
      </c>
      <c r="B41" s="20">
        <v>0</v>
      </c>
      <c r="C41" s="88">
        <v>0</v>
      </c>
      <c r="D41" s="20">
        <v>0</v>
      </c>
      <c r="E41" s="20">
        <v>0</v>
      </c>
      <c r="F41" s="142">
        <v>0</v>
      </c>
      <c r="G41" s="20">
        <v>20585</v>
      </c>
      <c r="H41" s="20">
        <v>54594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12072</v>
      </c>
      <c r="O41" s="20">
        <v>0</v>
      </c>
      <c r="P41" s="20">
        <v>0</v>
      </c>
      <c r="Q41" s="142">
        <v>87251</v>
      </c>
    </row>
    <row r="42" spans="1:17" x14ac:dyDescent="0.2">
      <c r="A42" s="31" t="s">
        <v>249</v>
      </c>
      <c r="B42" s="20">
        <v>6856984</v>
      </c>
      <c r="C42" s="88">
        <v>0</v>
      </c>
      <c r="D42" s="20">
        <v>0</v>
      </c>
      <c r="E42" s="20">
        <v>0</v>
      </c>
      <c r="F42" s="142">
        <v>6856984</v>
      </c>
      <c r="G42" s="20">
        <v>0</v>
      </c>
      <c r="H42" s="20">
        <v>0</v>
      </c>
      <c r="I42" s="20">
        <v>0</v>
      </c>
      <c r="J42" s="20">
        <v>109344</v>
      </c>
      <c r="K42" s="20">
        <v>0</v>
      </c>
      <c r="L42" s="20">
        <v>0</v>
      </c>
      <c r="M42" s="20">
        <v>189042</v>
      </c>
      <c r="N42" s="20">
        <v>90000</v>
      </c>
      <c r="O42" s="20">
        <v>833000</v>
      </c>
      <c r="P42" s="20">
        <v>0</v>
      </c>
      <c r="Q42" s="142">
        <v>1221386</v>
      </c>
    </row>
    <row r="43" spans="1:17" x14ac:dyDescent="0.2">
      <c r="A43" s="31" t="s">
        <v>250</v>
      </c>
      <c r="B43" s="20">
        <v>0</v>
      </c>
      <c r="C43" s="88">
        <v>0</v>
      </c>
      <c r="D43" s="20">
        <v>0</v>
      </c>
      <c r="E43" s="20">
        <v>0</v>
      </c>
      <c r="F43" s="142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42">
        <v>0</v>
      </c>
    </row>
    <row r="44" spans="1:17" x14ac:dyDescent="0.2">
      <c r="A44" s="31" t="s">
        <v>65</v>
      </c>
      <c r="B44" s="20">
        <v>0</v>
      </c>
      <c r="C44" s="88">
        <v>0</v>
      </c>
      <c r="D44" s="20">
        <v>0</v>
      </c>
      <c r="E44" s="20">
        <v>0</v>
      </c>
      <c r="F44" s="142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42">
        <v>0</v>
      </c>
    </row>
    <row r="45" spans="1:17" x14ac:dyDescent="0.2">
      <c r="A45" s="31" t="s">
        <v>251</v>
      </c>
      <c r="B45" s="20">
        <v>0</v>
      </c>
      <c r="C45" s="88">
        <v>0</v>
      </c>
      <c r="D45" s="20">
        <v>0</v>
      </c>
      <c r="E45" s="20">
        <v>0</v>
      </c>
      <c r="F45" s="142">
        <v>0</v>
      </c>
      <c r="G45" s="20">
        <v>0</v>
      </c>
      <c r="H45" s="20">
        <v>0</v>
      </c>
      <c r="I45" s="20">
        <v>0</v>
      </c>
      <c r="J45" s="20">
        <v>9348</v>
      </c>
      <c r="K45" s="20">
        <v>3081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42">
        <v>12429</v>
      </c>
    </row>
    <row r="46" spans="1:17" x14ac:dyDescent="0.2">
      <c r="A46" s="31" t="s">
        <v>48</v>
      </c>
      <c r="B46" s="20">
        <v>0</v>
      </c>
      <c r="C46" s="88">
        <v>0</v>
      </c>
      <c r="D46" s="20">
        <v>0</v>
      </c>
      <c r="E46" s="20">
        <v>0</v>
      </c>
      <c r="F46" s="142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42">
        <v>0</v>
      </c>
    </row>
    <row r="47" spans="1:17" x14ac:dyDescent="0.2">
      <c r="A47" s="31" t="s">
        <v>49</v>
      </c>
      <c r="B47" s="20">
        <v>81323</v>
      </c>
      <c r="C47" s="88">
        <v>1000000</v>
      </c>
      <c r="D47" s="20">
        <v>0</v>
      </c>
      <c r="E47" s="20">
        <v>0</v>
      </c>
      <c r="F47" s="142">
        <v>1081323</v>
      </c>
      <c r="G47" s="20">
        <v>52300</v>
      </c>
      <c r="H47" s="20">
        <v>739966</v>
      </c>
      <c r="I47" s="20">
        <v>0</v>
      </c>
      <c r="J47" s="20">
        <v>82421</v>
      </c>
      <c r="K47" s="20">
        <v>0</v>
      </c>
      <c r="L47" s="20">
        <v>0</v>
      </c>
      <c r="M47" s="20">
        <v>0</v>
      </c>
      <c r="N47" s="20">
        <v>88351</v>
      </c>
      <c r="O47" s="20">
        <v>0</v>
      </c>
      <c r="P47" s="20">
        <v>5849</v>
      </c>
      <c r="Q47" s="142">
        <v>968887</v>
      </c>
    </row>
    <row r="48" spans="1:17" x14ac:dyDescent="0.2">
      <c r="A48" s="31" t="s">
        <v>252</v>
      </c>
      <c r="B48" s="20">
        <v>239124</v>
      </c>
      <c r="C48" s="88">
        <v>0</v>
      </c>
      <c r="D48" s="20">
        <v>0</v>
      </c>
      <c r="E48" s="20">
        <v>0</v>
      </c>
      <c r="F48" s="142">
        <v>239124</v>
      </c>
      <c r="G48" s="20">
        <v>0</v>
      </c>
      <c r="H48" s="20">
        <v>1292130</v>
      </c>
      <c r="I48" s="20">
        <v>0</v>
      </c>
      <c r="J48" s="20">
        <v>201957</v>
      </c>
      <c r="K48" s="20">
        <v>0</v>
      </c>
      <c r="L48" s="20">
        <v>25000</v>
      </c>
      <c r="M48" s="20">
        <v>0</v>
      </c>
      <c r="N48" s="20">
        <v>37400</v>
      </c>
      <c r="O48" s="20">
        <v>1292130</v>
      </c>
      <c r="P48" s="20">
        <v>0</v>
      </c>
      <c r="Q48" s="142">
        <v>2848617</v>
      </c>
    </row>
    <row r="49" spans="1:17" x14ac:dyDescent="0.2">
      <c r="A49" s="31" t="s">
        <v>50</v>
      </c>
      <c r="B49" s="20">
        <v>0</v>
      </c>
      <c r="C49" s="88">
        <v>0</v>
      </c>
      <c r="D49" s="20">
        <v>0</v>
      </c>
      <c r="E49" s="20">
        <v>0</v>
      </c>
      <c r="F49" s="142">
        <v>0</v>
      </c>
      <c r="G49" s="20">
        <v>160500</v>
      </c>
      <c r="H49" s="20">
        <v>5951</v>
      </c>
      <c r="I49" s="20">
        <v>27</v>
      </c>
      <c r="J49" s="20">
        <v>0</v>
      </c>
      <c r="K49" s="20">
        <v>0</v>
      </c>
      <c r="L49" s="20">
        <v>0</v>
      </c>
      <c r="M49" s="20">
        <v>26383</v>
      </c>
      <c r="N49" s="20">
        <v>183440</v>
      </c>
      <c r="O49" s="20">
        <v>0</v>
      </c>
      <c r="P49" s="20">
        <v>0</v>
      </c>
      <c r="Q49" s="142">
        <v>376301</v>
      </c>
    </row>
    <row r="50" spans="1:17" x14ac:dyDescent="0.2">
      <c r="A50" s="31" t="s">
        <v>253</v>
      </c>
      <c r="B50" s="20">
        <v>0</v>
      </c>
      <c r="C50" s="88">
        <v>0</v>
      </c>
      <c r="D50" s="20">
        <v>0</v>
      </c>
      <c r="E50" s="20">
        <v>0</v>
      </c>
      <c r="F50" s="142">
        <v>0</v>
      </c>
      <c r="G50" s="20">
        <v>44040</v>
      </c>
      <c r="H50" s="20">
        <v>44040</v>
      </c>
      <c r="I50" s="20">
        <v>0</v>
      </c>
      <c r="J50" s="20">
        <v>648</v>
      </c>
      <c r="K50" s="20">
        <v>0</v>
      </c>
      <c r="L50" s="20">
        <v>0</v>
      </c>
      <c r="M50" s="20">
        <v>0</v>
      </c>
      <c r="N50" s="20">
        <v>875</v>
      </c>
      <c r="O50" s="20">
        <v>648</v>
      </c>
      <c r="P50" s="20">
        <v>875</v>
      </c>
      <c r="Q50" s="142">
        <v>91126</v>
      </c>
    </row>
    <row r="51" spans="1:17" x14ac:dyDescent="0.2">
      <c r="A51" s="31" t="s">
        <v>254</v>
      </c>
      <c r="B51" s="20">
        <v>0</v>
      </c>
      <c r="C51" s="88">
        <v>0</v>
      </c>
      <c r="D51" s="20">
        <v>0</v>
      </c>
      <c r="E51" s="20">
        <v>2793958</v>
      </c>
      <c r="F51" s="142">
        <v>2793958</v>
      </c>
      <c r="G51" s="20">
        <v>0</v>
      </c>
      <c r="H51" s="20">
        <v>2321703</v>
      </c>
      <c r="I51" s="20">
        <v>185934</v>
      </c>
      <c r="J51" s="20">
        <v>0</v>
      </c>
      <c r="K51" s="20">
        <v>0</v>
      </c>
      <c r="L51" s="20">
        <v>0</v>
      </c>
      <c r="M51" s="20">
        <v>0</v>
      </c>
      <c r="N51" s="20">
        <v>42078</v>
      </c>
      <c r="O51" s="20">
        <v>0</v>
      </c>
      <c r="P51" s="20">
        <v>0</v>
      </c>
      <c r="Q51" s="142">
        <v>2549715</v>
      </c>
    </row>
    <row r="52" spans="1:17" x14ac:dyDescent="0.2">
      <c r="A52" s="31" t="s">
        <v>51</v>
      </c>
      <c r="B52" s="20">
        <v>0</v>
      </c>
      <c r="C52" s="88">
        <v>0</v>
      </c>
      <c r="D52" s="20">
        <v>0</v>
      </c>
      <c r="E52" s="20">
        <v>0</v>
      </c>
      <c r="F52" s="142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42">
        <v>0</v>
      </c>
    </row>
    <row r="53" spans="1:17" x14ac:dyDescent="0.2">
      <c r="A53" s="31" t="s">
        <v>52</v>
      </c>
      <c r="B53" s="20">
        <v>0</v>
      </c>
      <c r="C53" s="88">
        <v>0</v>
      </c>
      <c r="D53" s="20">
        <v>824057</v>
      </c>
      <c r="E53" s="20">
        <v>0</v>
      </c>
      <c r="F53" s="142">
        <v>824057</v>
      </c>
      <c r="G53" s="20">
        <v>0</v>
      </c>
      <c r="H53" s="20">
        <v>0</v>
      </c>
      <c r="I53" s="20">
        <v>0</v>
      </c>
      <c r="J53" s="20">
        <v>281904</v>
      </c>
      <c r="K53" s="20">
        <v>0</v>
      </c>
      <c r="L53" s="20">
        <v>3185668</v>
      </c>
      <c r="M53" s="20">
        <v>0</v>
      </c>
      <c r="N53" s="20">
        <v>0</v>
      </c>
      <c r="O53" s="20">
        <v>0</v>
      </c>
      <c r="P53" s="20">
        <v>0</v>
      </c>
      <c r="Q53" s="142">
        <v>3467572</v>
      </c>
    </row>
    <row r="54" spans="1:17" x14ac:dyDescent="0.2">
      <c r="A54" s="31" t="s">
        <v>53</v>
      </c>
      <c r="B54" s="20">
        <v>0</v>
      </c>
      <c r="C54" s="88">
        <v>0</v>
      </c>
      <c r="D54" s="20">
        <v>0</v>
      </c>
      <c r="E54" s="20">
        <v>0</v>
      </c>
      <c r="F54" s="142">
        <v>0</v>
      </c>
      <c r="G54" s="20">
        <v>0</v>
      </c>
      <c r="H54" s="20">
        <v>0</v>
      </c>
      <c r="I54" s="20">
        <v>35906</v>
      </c>
      <c r="J54" s="20">
        <v>62502</v>
      </c>
      <c r="K54" s="20">
        <v>0</v>
      </c>
      <c r="L54" s="20">
        <v>0</v>
      </c>
      <c r="M54" s="20">
        <v>0</v>
      </c>
      <c r="N54" s="20">
        <v>36607</v>
      </c>
      <c r="O54" s="20">
        <v>0</v>
      </c>
      <c r="P54" s="20">
        <v>0</v>
      </c>
      <c r="Q54" s="142">
        <v>135015</v>
      </c>
    </row>
    <row r="55" spans="1:17" x14ac:dyDescent="0.2">
      <c r="A55" s="31" t="s">
        <v>255</v>
      </c>
      <c r="B55" s="20">
        <v>0</v>
      </c>
      <c r="C55" s="88">
        <v>0</v>
      </c>
      <c r="D55" s="20">
        <v>0</v>
      </c>
      <c r="E55" s="20">
        <v>0</v>
      </c>
      <c r="F55" s="142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42">
        <v>0</v>
      </c>
    </row>
    <row r="56" spans="1:17" x14ac:dyDescent="0.2">
      <c r="A56" s="31" t="s">
        <v>54</v>
      </c>
      <c r="B56" s="20">
        <v>0</v>
      </c>
      <c r="C56" s="88">
        <v>0</v>
      </c>
      <c r="D56" s="20">
        <v>0</v>
      </c>
      <c r="E56" s="20">
        <v>0</v>
      </c>
      <c r="F56" s="142">
        <v>0</v>
      </c>
      <c r="G56" s="20">
        <v>0</v>
      </c>
      <c r="H56" s="20">
        <v>0</v>
      </c>
      <c r="I56" s="20">
        <v>0</v>
      </c>
      <c r="J56" s="20">
        <v>6469</v>
      </c>
      <c r="K56" s="20">
        <v>0</v>
      </c>
      <c r="L56" s="20">
        <v>0</v>
      </c>
      <c r="M56" s="20">
        <v>0</v>
      </c>
      <c r="N56" s="20">
        <v>8038</v>
      </c>
      <c r="O56" s="20">
        <v>79991</v>
      </c>
      <c r="P56" s="20">
        <v>0</v>
      </c>
      <c r="Q56" s="142">
        <v>94498</v>
      </c>
    </row>
    <row r="57" spans="1:17" x14ac:dyDescent="0.2">
      <c r="A57" s="31" t="s">
        <v>55</v>
      </c>
      <c r="B57" s="20">
        <v>0</v>
      </c>
      <c r="C57" s="88">
        <v>0</v>
      </c>
      <c r="D57" s="20">
        <v>0</v>
      </c>
      <c r="E57" s="20">
        <v>0</v>
      </c>
      <c r="F57" s="142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51201</v>
      </c>
      <c r="O57" s="20">
        <v>2287189</v>
      </c>
      <c r="P57" s="20">
        <v>0</v>
      </c>
      <c r="Q57" s="142">
        <v>2338390</v>
      </c>
    </row>
    <row r="58" spans="1:17" x14ac:dyDescent="0.2">
      <c r="A58" s="31" t="s">
        <v>56</v>
      </c>
      <c r="B58" s="20">
        <v>0</v>
      </c>
      <c r="C58" s="88">
        <v>0</v>
      </c>
      <c r="D58" s="20">
        <v>0</v>
      </c>
      <c r="E58" s="20">
        <v>0</v>
      </c>
      <c r="F58" s="142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42">
        <v>0</v>
      </c>
    </row>
    <row r="59" spans="1:17" x14ac:dyDescent="0.2">
      <c r="A59" s="31" t="s">
        <v>57</v>
      </c>
      <c r="B59" s="20">
        <v>0</v>
      </c>
      <c r="C59" s="88">
        <v>0</v>
      </c>
      <c r="D59" s="20">
        <v>0</v>
      </c>
      <c r="E59" s="20">
        <v>0</v>
      </c>
      <c r="F59" s="142">
        <v>0</v>
      </c>
      <c r="G59" s="20">
        <v>0</v>
      </c>
      <c r="H59" s="20">
        <v>0</v>
      </c>
      <c r="I59" s="20">
        <v>0</v>
      </c>
      <c r="J59" s="20">
        <v>1420569</v>
      </c>
      <c r="K59" s="20">
        <v>0</v>
      </c>
      <c r="L59" s="20">
        <v>987767</v>
      </c>
      <c r="M59" s="20">
        <v>0</v>
      </c>
      <c r="N59" s="20">
        <v>0</v>
      </c>
      <c r="O59" s="20">
        <v>0</v>
      </c>
      <c r="P59" s="20">
        <v>0</v>
      </c>
      <c r="Q59" s="142">
        <v>2408336</v>
      </c>
    </row>
    <row r="60" spans="1:17" x14ac:dyDescent="0.2">
      <c r="A60" s="31" t="s">
        <v>58</v>
      </c>
      <c r="B60" s="20">
        <v>0</v>
      </c>
      <c r="C60" s="88">
        <v>0</v>
      </c>
      <c r="D60" s="20">
        <v>0</v>
      </c>
      <c r="E60" s="20">
        <v>0</v>
      </c>
      <c r="F60" s="142">
        <v>0</v>
      </c>
      <c r="G60" s="20">
        <v>0</v>
      </c>
      <c r="H60" s="20">
        <v>0</v>
      </c>
      <c r="I60" s="20">
        <v>28884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42">
        <v>28884</v>
      </c>
    </row>
    <row r="61" spans="1:17" x14ac:dyDescent="0.2">
      <c r="A61" s="31" t="s">
        <v>256</v>
      </c>
      <c r="B61" s="20">
        <v>0</v>
      </c>
      <c r="C61" s="88">
        <v>0</v>
      </c>
      <c r="D61" s="20">
        <v>0</v>
      </c>
      <c r="E61" s="20">
        <v>0</v>
      </c>
      <c r="F61" s="142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42">
        <v>0</v>
      </c>
    </row>
    <row r="62" spans="1:17" x14ac:dyDescent="0.2">
      <c r="A62" s="31" t="s">
        <v>257</v>
      </c>
      <c r="B62" s="20">
        <v>0</v>
      </c>
      <c r="C62" s="88">
        <v>0</v>
      </c>
      <c r="D62" s="20">
        <v>0</v>
      </c>
      <c r="E62" s="20">
        <v>0</v>
      </c>
      <c r="F62" s="142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42">
        <v>0</v>
      </c>
    </row>
    <row r="63" spans="1:17" x14ac:dyDescent="0.2">
      <c r="A63" s="31" t="s">
        <v>59</v>
      </c>
      <c r="B63" s="20">
        <v>0</v>
      </c>
      <c r="C63" s="88">
        <v>0</v>
      </c>
      <c r="D63" s="20">
        <v>0</v>
      </c>
      <c r="E63" s="20">
        <v>0</v>
      </c>
      <c r="F63" s="142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142">
        <v>0</v>
      </c>
    </row>
    <row r="64" spans="1:17" x14ac:dyDescent="0.2">
      <c r="A64" s="31" t="s">
        <v>66</v>
      </c>
      <c r="B64" s="20">
        <v>0</v>
      </c>
      <c r="C64" s="88">
        <v>0</v>
      </c>
      <c r="D64" s="20">
        <v>0</v>
      </c>
      <c r="E64" s="20">
        <v>0</v>
      </c>
      <c r="F64" s="142">
        <v>0</v>
      </c>
      <c r="G64" s="20">
        <v>25000</v>
      </c>
      <c r="H64" s="20">
        <v>0</v>
      </c>
      <c r="I64" s="20">
        <v>0</v>
      </c>
      <c r="J64" s="20">
        <v>0</v>
      </c>
      <c r="K64" s="20">
        <v>5355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142">
        <v>30355</v>
      </c>
    </row>
    <row r="65" spans="1:17" x14ac:dyDescent="0.2">
      <c r="A65" s="35" t="s">
        <v>258</v>
      </c>
      <c r="B65" s="20">
        <v>0</v>
      </c>
      <c r="C65" s="88">
        <v>0</v>
      </c>
      <c r="D65" s="20">
        <v>0</v>
      </c>
      <c r="E65" s="20">
        <v>0</v>
      </c>
      <c r="F65" s="142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142">
        <v>0</v>
      </c>
    </row>
    <row r="66" spans="1:17" x14ac:dyDescent="0.2">
      <c r="A66" s="31" t="s">
        <v>60</v>
      </c>
      <c r="B66" s="20">
        <v>0</v>
      </c>
      <c r="C66" s="88">
        <v>0</v>
      </c>
      <c r="D66" s="20">
        <v>0</v>
      </c>
      <c r="E66" s="20">
        <v>0</v>
      </c>
      <c r="F66" s="142">
        <v>0</v>
      </c>
      <c r="G66" s="20">
        <v>0</v>
      </c>
      <c r="H66" s="20">
        <v>0</v>
      </c>
      <c r="I66" s="20">
        <v>0</v>
      </c>
      <c r="J66" s="20">
        <v>0</v>
      </c>
      <c r="K66" s="20">
        <v>35000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142">
        <v>35000</v>
      </c>
    </row>
    <row r="67" spans="1:17" x14ac:dyDescent="0.2">
      <c r="A67" s="31" t="s">
        <v>259</v>
      </c>
      <c r="B67" s="20">
        <v>0</v>
      </c>
      <c r="C67" s="88">
        <v>0</v>
      </c>
      <c r="D67" s="20">
        <v>0</v>
      </c>
      <c r="E67" s="20">
        <v>0</v>
      </c>
      <c r="F67" s="142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142">
        <v>0</v>
      </c>
    </row>
    <row r="68" spans="1:17" x14ac:dyDescent="0.2">
      <c r="A68" s="31" t="s">
        <v>260</v>
      </c>
      <c r="B68" s="20">
        <v>2200112</v>
      </c>
      <c r="C68" s="88">
        <v>0</v>
      </c>
      <c r="D68" s="20">
        <v>0</v>
      </c>
      <c r="E68" s="20">
        <v>0</v>
      </c>
      <c r="F68" s="142">
        <v>2200112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38030</v>
      </c>
      <c r="N68" s="20">
        <v>0</v>
      </c>
      <c r="O68" s="20">
        <v>0</v>
      </c>
      <c r="P68" s="20">
        <v>35470</v>
      </c>
      <c r="Q68" s="142">
        <v>73500</v>
      </c>
    </row>
    <row r="69" spans="1:17" x14ac:dyDescent="0.2">
      <c r="A69" s="31" t="s">
        <v>261</v>
      </c>
      <c r="B69" s="20">
        <v>99070</v>
      </c>
      <c r="C69" s="88">
        <v>0</v>
      </c>
      <c r="D69" s="20">
        <v>0</v>
      </c>
      <c r="E69" s="20">
        <v>0</v>
      </c>
      <c r="F69" s="142">
        <v>99070</v>
      </c>
      <c r="G69" s="20">
        <v>0</v>
      </c>
      <c r="H69" s="20">
        <v>0</v>
      </c>
      <c r="I69" s="20">
        <v>0</v>
      </c>
      <c r="J69" s="20">
        <v>46624</v>
      </c>
      <c r="K69" s="20">
        <v>0</v>
      </c>
      <c r="L69" s="20">
        <v>0</v>
      </c>
      <c r="M69" s="20">
        <v>15603</v>
      </c>
      <c r="N69" s="20">
        <v>0</v>
      </c>
      <c r="O69" s="20">
        <v>0</v>
      </c>
      <c r="P69" s="20">
        <v>0</v>
      </c>
      <c r="Q69" s="142">
        <v>62227</v>
      </c>
    </row>
    <row r="70" spans="1:17" x14ac:dyDescent="0.2">
      <c r="A70" s="31" t="s">
        <v>262</v>
      </c>
      <c r="B70" s="20">
        <v>0</v>
      </c>
      <c r="C70" s="88">
        <v>0</v>
      </c>
      <c r="D70" s="20">
        <v>0</v>
      </c>
      <c r="E70" s="20">
        <v>0</v>
      </c>
      <c r="F70" s="142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142">
        <v>0</v>
      </c>
    </row>
    <row r="71" spans="1:17" x14ac:dyDescent="0.2">
      <c r="A71" s="31" t="s">
        <v>61</v>
      </c>
      <c r="B71" s="20">
        <v>206287</v>
      </c>
      <c r="C71" s="88">
        <v>0</v>
      </c>
      <c r="D71" s="20">
        <v>0</v>
      </c>
      <c r="E71" s="20">
        <v>306</v>
      </c>
      <c r="F71" s="142">
        <v>206593</v>
      </c>
      <c r="G71" s="20">
        <v>0</v>
      </c>
      <c r="H71" s="20">
        <v>2458503</v>
      </c>
      <c r="I71" s="20">
        <v>0</v>
      </c>
      <c r="J71" s="20">
        <v>331245</v>
      </c>
      <c r="K71" s="20">
        <v>0</v>
      </c>
      <c r="L71" s="20">
        <v>0</v>
      </c>
      <c r="M71" s="20">
        <v>0</v>
      </c>
      <c r="N71" s="20">
        <v>88653</v>
      </c>
      <c r="O71" s="20">
        <v>0</v>
      </c>
      <c r="P71" s="20">
        <v>6219</v>
      </c>
      <c r="Q71" s="142">
        <v>2884620</v>
      </c>
    </row>
    <row r="72" spans="1:17" x14ac:dyDescent="0.2">
      <c r="A72" s="41" t="s">
        <v>263</v>
      </c>
      <c r="B72" s="20">
        <v>754</v>
      </c>
      <c r="C72" s="88">
        <v>0</v>
      </c>
      <c r="D72" s="20">
        <v>0</v>
      </c>
      <c r="E72" s="20">
        <v>0</v>
      </c>
      <c r="F72" s="142">
        <v>754</v>
      </c>
      <c r="G72" s="20">
        <v>0</v>
      </c>
      <c r="H72" s="20">
        <v>1276382</v>
      </c>
      <c r="I72" s="20">
        <v>0</v>
      </c>
      <c r="J72" s="20">
        <v>220819</v>
      </c>
      <c r="K72" s="20">
        <v>32746</v>
      </c>
      <c r="L72" s="20">
        <v>0</v>
      </c>
      <c r="M72" s="20">
        <v>0</v>
      </c>
      <c r="N72" s="20">
        <v>24241</v>
      </c>
      <c r="O72" s="20">
        <v>0</v>
      </c>
      <c r="P72" s="20">
        <v>0</v>
      </c>
      <c r="Q72" s="142">
        <v>1554188</v>
      </c>
    </row>
    <row r="73" spans="1:17" x14ac:dyDescent="0.2">
      <c r="A73" s="74" t="s">
        <v>62</v>
      </c>
      <c r="B73" s="25">
        <f>SUM(B5:B72)</f>
        <v>11649738</v>
      </c>
      <c r="C73" s="25">
        <f t="shared" ref="C73:Q73" si="0">SUM(C5:C72)</f>
        <v>1000000</v>
      </c>
      <c r="D73" s="25">
        <f t="shared" si="0"/>
        <v>859359</v>
      </c>
      <c r="E73" s="25">
        <f t="shared" si="0"/>
        <v>2809062</v>
      </c>
      <c r="F73" s="27">
        <f t="shared" si="0"/>
        <v>16318159</v>
      </c>
      <c r="G73" s="25">
        <f t="shared" si="0"/>
        <v>302425</v>
      </c>
      <c r="H73" s="25">
        <f t="shared" si="0"/>
        <v>9796643</v>
      </c>
      <c r="I73" s="25">
        <f t="shared" si="0"/>
        <v>366538</v>
      </c>
      <c r="J73" s="25">
        <f t="shared" si="0"/>
        <v>5239486</v>
      </c>
      <c r="K73" s="25">
        <f t="shared" si="0"/>
        <v>553792</v>
      </c>
      <c r="L73" s="25">
        <f t="shared" si="0"/>
        <v>4312291</v>
      </c>
      <c r="M73" s="25">
        <f t="shared" si="0"/>
        <v>2000176</v>
      </c>
      <c r="N73" s="25">
        <f t="shared" si="0"/>
        <v>1832006</v>
      </c>
      <c r="O73" s="25">
        <f t="shared" si="0"/>
        <v>21218219</v>
      </c>
      <c r="P73" s="25">
        <f t="shared" si="0"/>
        <v>727193</v>
      </c>
      <c r="Q73" s="27">
        <f t="shared" si="0"/>
        <v>46348769</v>
      </c>
    </row>
    <row r="74" spans="1:17" x14ac:dyDescent="0.2">
      <c r="F74" s="79"/>
    </row>
    <row r="76" spans="1:17" x14ac:dyDescent="0.2">
      <c r="B76" t="s">
        <v>222</v>
      </c>
    </row>
  </sheetData>
  <mergeCells count="4">
    <mergeCell ref="B3:F3"/>
    <mergeCell ref="A1:Q2"/>
    <mergeCell ref="G3:Q3"/>
    <mergeCell ref="A3:A4"/>
  </mergeCells>
  <phoneticPr fontId="0" type="noConversion"/>
  <printOptions horizontalCentered="1" gridLines="1"/>
  <pageMargins left="0.5" right="0.5" top="0.75" bottom="0.69" header="0.5" footer="0.5"/>
  <pageSetup scale="89" fitToHeight="2" orientation="landscape" r:id="rId1"/>
  <headerFooter alignWithMargins="0">
    <oddFooter>&amp;C&amp;"Garamond,Regular"&amp;P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3"/>
  <sheetViews>
    <sheetView zoomScaleNormal="100" workbookViewId="0">
      <pane xSplit="1" ySplit="3" topLeftCell="B23" activePane="bottomRight" state="frozen"/>
      <selection pane="topRight" activeCell="C1" sqref="C1"/>
      <selection pane="bottomLeft" activeCell="A3" sqref="A3"/>
      <selection pane="bottomRight" activeCell="B34" sqref="B34"/>
    </sheetView>
  </sheetViews>
  <sheetFormatPr defaultColWidth="9.140625" defaultRowHeight="12.75" x14ac:dyDescent="0.2"/>
  <cols>
    <col min="1" max="1" width="29.85546875" style="1" bestFit="1" customWidth="1"/>
    <col min="2" max="2" width="8.42578125" style="160" customWidth="1"/>
    <col min="3" max="3" width="25.140625" style="26" customWidth="1"/>
    <col min="4" max="4" width="7.140625" style="84" customWidth="1"/>
    <col min="5" max="5" width="7.140625" style="84" hidden="1" customWidth="1"/>
    <col min="6" max="6" width="8.85546875" style="84" customWidth="1"/>
    <col min="7" max="7" width="8" style="84" customWidth="1"/>
    <col min="8" max="9" width="9.85546875" style="84" customWidth="1"/>
    <col min="10" max="10" width="12" style="107" customWidth="1"/>
    <col min="11" max="11" width="1.85546875" style="92" customWidth="1"/>
    <col min="12" max="16384" width="9.140625" style="26"/>
  </cols>
  <sheetData>
    <row r="1" spans="1:13" ht="13.5" customHeight="1" x14ac:dyDescent="0.2">
      <c r="A1" s="357" t="s">
        <v>22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3" ht="13.5" customHeight="1" x14ac:dyDescent="0.2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157"/>
    </row>
    <row r="3" spans="1:13" s="158" customFormat="1" ht="38.25" x14ac:dyDescent="0.2">
      <c r="A3" s="29" t="s">
        <v>23</v>
      </c>
      <c r="B3" s="30" t="s">
        <v>24</v>
      </c>
      <c r="C3" s="30" t="s">
        <v>25</v>
      </c>
      <c r="D3" s="44" t="s">
        <v>26</v>
      </c>
      <c r="E3" s="44"/>
      <c r="F3" s="44" t="s">
        <v>27</v>
      </c>
      <c r="G3" s="44" t="s">
        <v>28</v>
      </c>
      <c r="H3" s="44" t="s">
        <v>29</v>
      </c>
      <c r="I3" s="44" t="s">
        <v>30</v>
      </c>
      <c r="J3" s="196" t="s">
        <v>2</v>
      </c>
      <c r="K3" s="91"/>
      <c r="M3" s="158" t="s">
        <v>128</v>
      </c>
    </row>
    <row r="4" spans="1:13" ht="13.5" customHeight="1" x14ac:dyDescent="0.2">
      <c r="A4" s="31" t="s">
        <v>232</v>
      </c>
      <c r="B4" s="32">
        <v>1945</v>
      </c>
      <c r="C4" s="1" t="s">
        <v>272</v>
      </c>
      <c r="D4" s="107">
        <v>10426</v>
      </c>
      <c r="E4" s="45"/>
      <c r="F4" s="197">
        <f>1+M4</f>
        <v>7</v>
      </c>
      <c r="G4" s="85">
        <v>0</v>
      </c>
      <c r="H4" s="85">
        <v>41603</v>
      </c>
      <c r="I4" s="198">
        <f>H4/J4</f>
        <v>0.66579713855903722</v>
      </c>
      <c r="J4" s="85">
        <v>62486</v>
      </c>
      <c r="L4" s="90"/>
      <c r="M4" s="90">
        <v>6</v>
      </c>
    </row>
    <row r="5" spans="1:13" ht="13.5" customHeight="1" x14ac:dyDescent="0.2">
      <c r="A5" s="31" t="s">
        <v>31</v>
      </c>
      <c r="B5" s="32">
        <v>1957</v>
      </c>
      <c r="C5" s="1" t="s">
        <v>273</v>
      </c>
      <c r="D5" s="107">
        <v>7800</v>
      </c>
      <c r="E5" s="45"/>
      <c r="F5" s="197">
        <f t="shared" ref="F5:F68" si="0">1+M5</f>
        <v>3</v>
      </c>
      <c r="G5" s="85">
        <v>0</v>
      </c>
      <c r="H5" s="85">
        <v>5226</v>
      </c>
      <c r="I5" s="198">
        <f t="shared" ref="I5:I68" si="1">H5/J5</f>
        <v>0.20324349550810875</v>
      </c>
      <c r="J5" s="85">
        <v>25713</v>
      </c>
      <c r="L5" s="90"/>
      <c r="M5" s="90">
        <v>2</v>
      </c>
    </row>
    <row r="6" spans="1:13" ht="13.5" customHeight="1" x14ac:dyDescent="0.2">
      <c r="A6" s="31" t="s">
        <v>233</v>
      </c>
      <c r="B6" s="32">
        <v>1960</v>
      </c>
      <c r="C6" s="1"/>
      <c r="D6" s="107">
        <v>11752</v>
      </c>
      <c r="E6" s="45"/>
      <c r="F6" s="197">
        <f t="shared" si="0"/>
        <v>4</v>
      </c>
      <c r="G6" s="85">
        <v>0</v>
      </c>
      <c r="H6" s="85">
        <v>32651</v>
      </c>
      <c r="I6" s="198">
        <f t="shared" si="1"/>
        <v>0.27899922241495695</v>
      </c>
      <c r="J6" s="85">
        <v>117029</v>
      </c>
      <c r="K6" s="92" t="s">
        <v>222</v>
      </c>
      <c r="L6" s="90"/>
      <c r="M6" s="90">
        <v>3</v>
      </c>
    </row>
    <row r="7" spans="1:13" ht="13.5" customHeight="1" x14ac:dyDescent="0.2">
      <c r="A7" s="31" t="s">
        <v>234</v>
      </c>
      <c r="B7" s="32">
        <v>1968</v>
      </c>
      <c r="C7" s="1"/>
      <c r="D7" s="107">
        <v>6968</v>
      </c>
      <c r="E7" s="45"/>
      <c r="F7" s="197">
        <f t="shared" si="0"/>
        <v>4</v>
      </c>
      <c r="G7" s="85">
        <v>0</v>
      </c>
      <c r="H7" s="85">
        <v>10534</v>
      </c>
      <c r="I7" s="198">
        <f t="shared" si="1"/>
        <v>0.45732395589129116</v>
      </c>
      <c r="J7" s="85">
        <v>23034</v>
      </c>
      <c r="L7" s="90"/>
      <c r="M7" s="90">
        <v>3</v>
      </c>
    </row>
    <row r="8" spans="1:13" ht="13.5" customHeight="1" x14ac:dyDescent="0.2">
      <c r="A8" s="31" t="s">
        <v>32</v>
      </c>
      <c r="B8" s="32">
        <v>1963</v>
      </c>
      <c r="C8" s="1"/>
      <c r="D8" s="107">
        <v>7752</v>
      </c>
      <c r="E8" s="45"/>
      <c r="F8" s="197">
        <f t="shared" si="0"/>
        <v>3</v>
      </c>
      <c r="G8" s="85">
        <v>1</v>
      </c>
      <c r="H8" s="85">
        <v>13259</v>
      </c>
      <c r="I8" s="198">
        <f t="shared" si="1"/>
        <v>0.43569269190325971</v>
      </c>
      <c r="J8" s="85">
        <v>30432</v>
      </c>
      <c r="L8" s="90"/>
      <c r="M8" s="90">
        <v>2</v>
      </c>
    </row>
    <row r="9" spans="1:13" ht="13.5" customHeight="1" x14ac:dyDescent="0.2">
      <c r="A9" s="31" t="s">
        <v>235</v>
      </c>
      <c r="B9" s="32">
        <v>1949</v>
      </c>
      <c r="C9" s="1"/>
      <c r="D9" s="107">
        <v>10788</v>
      </c>
      <c r="E9" s="45"/>
      <c r="F9" s="197">
        <f t="shared" si="0"/>
        <v>7</v>
      </c>
      <c r="G9" s="85">
        <v>1</v>
      </c>
      <c r="H9" s="85">
        <v>13178</v>
      </c>
      <c r="I9" s="198">
        <f t="shared" si="1"/>
        <v>0.32028192976060277</v>
      </c>
      <c r="J9" s="85">
        <v>41145</v>
      </c>
      <c r="L9" s="90"/>
      <c r="M9" s="90">
        <v>6</v>
      </c>
    </row>
    <row r="10" spans="1:13" ht="13.5" customHeight="1" x14ac:dyDescent="0.2">
      <c r="A10" s="31" t="s">
        <v>236</v>
      </c>
      <c r="B10" s="32">
        <v>1947</v>
      </c>
      <c r="C10" s="1" t="s">
        <v>275</v>
      </c>
      <c r="D10" s="107">
        <v>5942</v>
      </c>
      <c r="E10" s="45"/>
      <c r="F10" s="197">
        <f t="shared" si="0"/>
        <v>6</v>
      </c>
      <c r="G10" s="85">
        <v>0</v>
      </c>
      <c r="H10" s="85">
        <v>8020</v>
      </c>
      <c r="I10" s="198">
        <f t="shared" si="1"/>
        <v>0.22155920216586553</v>
      </c>
      <c r="J10" s="85">
        <v>36198</v>
      </c>
      <c r="L10" s="90"/>
      <c r="M10" s="90">
        <v>5</v>
      </c>
    </row>
    <row r="11" spans="1:13" ht="13.5" customHeight="1" x14ac:dyDescent="0.2">
      <c r="A11" s="31" t="s">
        <v>33</v>
      </c>
      <c r="B11" s="32">
        <v>1964</v>
      </c>
      <c r="C11" s="1" t="s">
        <v>276</v>
      </c>
      <c r="D11" s="107">
        <v>9672</v>
      </c>
      <c r="E11" s="45"/>
      <c r="F11" s="197">
        <f t="shared" si="0"/>
        <v>4</v>
      </c>
      <c r="G11" s="85">
        <v>0</v>
      </c>
      <c r="H11" s="85">
        <v>11613</v>
      </c>
      <c r="I11" s="198">
        <f t="shared" si="1"/>
        <v>0.83637018365142235</v>
      </c>
      <c r="J11" s="85">
        <v>13885</v>
      </c>
      <c r="L11" s="90"/>
      <c r="M11" s="90">
        <v>3</v>
      </c>
    </row>
    <row r="12" spans="1:13" ht="13.5" customHeight="1" x14ac:dyDescent="0.2">
      <c r="A12" s="31" t="s">
        <v>237</v>
      </c>
      <c r="B12" s="32">
        <v>1940</v>
      </c>
      <c r="C12" s="1" t="s">
        <v>277</v>
      </c>
      <c r="D12" s="107">
        <v>17576</v>
      </c>
      <c r="E12" s="45"/>
      <c r="F12" s="197">
        <f t="shared" si="0"/>
        <v>7</v>
      </c>
      <c r="G12" s="85">
        <v>0</v>
      </c>
      <c r="H12" s="85">
        <v>96993</v>
      </c>
      <c r="I12" s="198">
        <f t="shared" si="1"/>
        <v>0.77554691997697178</v>
      </c>
      <c r="J12" s="85">
        <v>125064</v>
      </c>
      <c r="L12" s="90"/>
      <c r="M12" s="90">
        <v>6</v>
      </c>
    </row>
    <row r="13" spans="1:13" ht="13.5" customHeight="1" x14ac:dyDescent="0.2">
      <c r="A13" s="31" t="s">
        <v>34</v>
      </c>
      <c r="B13" s="32">
        <v>1944</v>
      </c>
      <c r="C13" s="1" t="s">
        <v>275</v>
      </c>
      <c r="D13" s="107">
        <v>30940</v>
      </c>
      <c r="E13" s="45"/>
      <c r="F13" s="197">
        <f t="shared" si="0"/>
        <v>13</v>
      </c>
      <c r="G13" s="85">
        <v>0</v>
      </c>
      <c r="H13" s="85">
        <v>55674</v>
      </c>
      <c r="I13" s="198">
        <f t="shared" si="1"/>
        <v>0.28231678870611143</v>
      </c>
      <c r="J13" s="85">
        <v>197204</v>
      </c>
      <c r="L13" s="90"/>
      <c r="M13" s="90">
        <v>12</v>
      </c>
    </row>
    <row r="14" spans="1:13" ht="13.5" customHeight="1" x14ac:dyDescent="0.2">
      <c r="A14" s="31" t="s">
        <v>35</v>
      </c>
      <c r="B14" s="32">
        <v>1953</v>
      </c>
      <c r="C14" s="1" t="s">
        <v>278</v>
      </c>
      <c r="D14" s="107">
        <v>2522</v>
      </c>
      <c r="E14" s="45"/>
      <c r="F14" s="197">
        <f t="shared" si="0"/>
        <v>1</v>
      </c>
      <c r="G14" s="85">
        <v>0</v>
      </c>
      <c r="H14" s="85">
        <v>6639</v>
      </c>
      <c r="I14" s="198">
        <f t="shared" si="1"/>
        <v>0.67101273499090353</v>
      </c>
      <c r="J14" s="85">
        <v>9894</v>
      </c>
      <c r="L14" s="90"/>
      <c r="M14" s="90">
        <v>0</v>
      </c>
    </row>
    <row r="15" spans="1:13" ht="13.5" customHeight="1" x14ac:dyDescent="0.2">
      <c r="A15" s="31" t="s">
        <v>36</v>
      </c>
      <c r="B15" s="32">
        <v>1958</v>
      </c>
      <c r="C15" s="1" t="s">
        <v>275</v>
      </c>
      <c r="D15" s="107">
        <v>14092</v>
      </c>
      <c r="E15" s="45"/>
      <c r="F15" s="197">
        <f t="shared" si="0"/>
        <v>6</v>
      </c>
      <c r="G15" s="85">
        <v>0</v>
      </c>
      <c r="H15" s="85">
        <v>4415</v>
      </c>
      <c r="I15" s="198">
        <f t="shared" si="1"/>
        <v>0.66102709986524932</v>
      </c>
      <c r="J15" s="85">
        <v>6679</v>
      </c>
      <c r="L15" s="90"/>
      <c r="M15" s="90">
        <v>5</v>
      </c>
    </row>
    <row r="16" spans="1:13" ht="13.5" customHeight="1" x14ac:dyDescent="0.2">
      <c r="A16" s="31" t="s">
        <v>238</v>
      </c>
      <c r="B16" s="32">
        <v>1949</v>
      </c>
      <c r="C16" s="1"/>
      <c r="D16" s="107">
        <v>6080</v>
      </c>
      <c r="E16" s="45"/>
      <c r="F16" s="197">
        <f t="shared" si="0"/>
        <v>3</v>
      </c>
      <c r="G16" s="85">
        <v>1</v>
      </c>
      <c r="H16" s="85">
        <v>5491</v>
      </c>
      <c r="I16" s="198">
        <f t="shared" si="1"/>
        <v>0.54093192788887789</v>
      </c>
      <c r="J16" s="85">
        <v>10151</v>
      </c>
      <c r="L16" s="90"/>
      <c r="M16" s="90">
        <v>2</v>
      </c>
    </row>
    <row r="17" spans="1:13" ht="13.5" customHeight="1" x14ac:dyDescent="0.2">
      <c r="A17" s="31" t="s">
        <v>239</v>
      </c>
      <c r="B17" s="32">
        <v>1951</v>
      </c>
      <c r="C17" s="1" t="s">
        <v>276</v>
      </c>
      <c r="D17" s="107">
        <v>3668</v>
      </c>
      <c r="E17" s="45"/>
      <c r="F17" s="197">
        <f t="shared" si="0"/>
        <v>2</v>
      </c>
      <c r="G17" s="85">
        <v>1</v>
      </c>
      <c r="H17" s="85">
        <v>6297</v>
      </c>
      <c r="I17" s="198">
        <f t="shared" si="1"/>
        <v>0.38368267121618327</v>
      </c>
      <c r="J17" s="85">
        <v>16412</v>
      </c>
      <c r="L17" s="90"/>
      <c r="M17" s="90">
        <v>1</v>
      </c>
    </row>
    <row r="18" spans="1:13" ht="13.5" customHeight="1" x14ac:dyDescent="0.2">
      <c r="A18" s="31" t="s">
        <v>240</v>
      </c>
      <c r="B18" s="32">
        <v>1928</v>
      </c>
      <c r="C18" s="1" t="s">
        <v>278</v>
      </c>
      <c r="D18" s="107">
        <v>6925</v>
      </c>
      <c r="E18" s="45"/>
      <c r="F18" s="197">
        <f t="shared" si="0"/>
        <v>3</v>
      </c>
      <c r="G18" s="85">
        <v>1</v>
      </c>
      <c r="H18" s="85">
        <v>11939</v>
      </c>
      <c r="I18" s="198">
        <f t="shared" si="1"/>
        <v>0.58335776409655038</v>
      </c>
      <c r="J18" s="85">
        <v>20466</v>
      </c>
      <c r="L18" s="90"/>
      <c r="M18" s="90">
        <v>2</v>
      </c>
    </row>
    <row r="19" spans="1:13" ht="13.5" customHeight="1" x14ac:dyDescent="0.2">
      <c r="A19" s="31" t="s">
        <v>63</v>
      </c>
      <c r="B19" s="32">
        <v>1941</v>
      </c>
      <c r="C19" s="1" t="s">
        <v>276</v>
      </c>
      <c r="D19" s="107">
        <v>9828</v>
      </c>
      <c r="E19" s="45"/>
      <c r="F19" s="197">
        <f t="shared" si="0"/>
        <v>4</v>
      </c>
      <c r="G19" s="85">
        <v>0</v>
      </c>
      <c r="H19" s="85">
        <v>12855</v>
      </c>
      <c r="I19" s="198">
        <f t="shared" si="1"/>
        <v>0.47362021958588169</v>
      </c>
      <c r="J19" s="85">
        <v>27142</v>
      </c>
      <c r="L19" s="90"/>
      <c r="M19" s="90">
        <v>3</v>
      </c>
    </row>
    <row r="20" spans="1:13" ht="13.5" customHeight="1" x14ac:dyDescent="0.2">
      <c r="A20" s="31" t="s">
        <v>241</v>
      </c>
      <c r="B20" s="32">
        <v>1939</v>
      </c>
      <c r="C20" s="1"/>
      <c r="D20" s="107">
        <v>50398</v>
      </c>
      <c r="E20" s="45"/>
      <c r="F20" s="197">
        <f t="shared" si="0"/>
        <v>14</v>
      </c>
      <c r="G20" s="85">
        <v>3</v>
      </c>
      <c r="H20" s="85">
        <v>346363</v>
      </c>
      <c r="I20" s="198">
        <f t="shared" si="1"/>
        <v>0.77652552898605964</v>
      </c>
      <c r="J20" s="85">
        <v>446042</v>
      </c>
      <c r="L20" s="90"/>
      <c r="M20" s="90">
        <v>13</v>
      </c>
    </row>
    <row r="21" spans="1:13" ht="13.5" customHeight="1" x14ac:dyDescent="0.2">
      <c r="A21" s="31" t="s">
        <v>242</v>
      </c>
      <c r="B21" s="32">
        <v>1954</v>
      </c>
      <c r="C21" s="1" t="s">
        <v>278</v>
      </c>
      <c r="D21" s="107">
        <v>3348</v>
      </c>
      <c r="E21" s="45"/>
      <c r="F21" s="197">
        <f t="shared" si="0"/>
        <v>1</v>
      </c>
      <c r="G21" s="85">
        <v>1</v>
      </c>
      <c r="H21" s="85">
        <v>4014</v>
      </c>
      <c r="I21" s="198">
        <f t="shared" si="1"/>
        <v>0.53612929077066918</v>
      </c>
      <c r="J21" s="85">
        <v>7487</v>
      </c>
      <c r="L21" s="90"/>
      <c r="M21" s="90">
        <v>0</v>
      </c>
    </row>
    <row r="22" spans="1:13" ht="13.5" customHeight="1" x14ac:dyDescent="0.2">
      <c r="A22" s="31" t="s">
        <v>243</v>
      </c>
      <c r="B22" s="32">
        <v>1948</v>
      </c>
      <c r="C22" s="1" t="s">
        <v>275</v>
      </c>
      <c r="D22" s="107">
        <v>10587</v>
      </c>
      <c r="E22" s="45"/>
      <c r="F22" s="197">
        <f t="shared" si="0"/>
        <v>6</v>
      </c>
      <c r="G22" s="85">
        <v>0</v>
      </c>
      <c r="H22" s="85">
        <v>24251</v>
      </c>
      <c r="I22" s="198">
        <f t="shared" si="1"/>
        <v>0.71961424332344215</v>
      </c>
      <c r="J22" s="85">
        <v>33700</v>
      </c>
      <c r="L22" s="90"/>
      <c r="M22" s="90">
        <v>5</v>
      </c>
    </row>
    <row r="23" spans="1:13" ht="13.5" customHeight="1" x14ac:dyDescent="0.2">
      <c r="A23" s="31" t="s">
        <v>318</v>
      </c>
      <c r="B23" s="32">
        <v>1950</v>
      </c>
      <c r="C23" s="1" t="s">
        <v>278</v>
      </c>
      <c r="D23" s="107">
        <v>3588</v>
      </c>
      <c r="E23" s="45"/>
      <c r="F23" s="197">
        <f t="shared" si="0"/>
        <v>2</v>
      </c>
      <c r="G23" s="85">
        <v>0</v>
      </c>
      <c r="H23" s="85">
        <v>11647</v>
      </c>
      <c r="I23" s="198">
        <f t="shared" si="1"/>
        <v>0.56978621398170348</v>
      </c>
      <c r="J23" s="85">
        <v>20441</v>
      </c>
      <c r="L23" s="90"/>
      <c r="M23" s="90">
        <v>1</v>
      </c>
    </row>
    <row r="24" spans="1:13" ht="13.5" customHeight="1" x14ac:dyDescent="0.2">
      <c r="A24" s="31" t="s">
        <v>244</v>
      </c>
      <c r="B24" s="32">
        <v>1959</v>
      </c>
      <c r="C24" s="1" t="s">
        <v>276</v>
      </c>
      <c r="D24" s="107">
        <v>7488</v>
      </c>
      <c r="E24" s="45"/>
      <c r="F24" s="197">
        <f t="shared" si="0"/>
        <v>5</v>
      </c>
      <c r="G24" s="85">
        <v>1</v>
      </c>
      <c r="H24" s="85">
        <v>8409</v>
      </c>
      <c r="I24" s="198">
        <f t="shared" si="1"/>
        <v>0.37567012151536811</v>
      </c>
      <c r="J24" s="85">
        <v>22384</v>
      </c>
      <c r="L24" s="90"/>
      <c r="M24" s="90">
        <v>4</v>
      </c>
    </row>
    <row r="25" spans="1:13" ht="13.5" customHeight="1" x14ac:dyDescent="0.2">
      <c r="A25" s="31" t="s">
        <v>37</v>
      </c>
      <c r="B25" s="32">
        <v>1947</v>
      </c>
      <c r="C25" s="1" t="s">
        <v>272</v>
      </c>
      <c r="D25" s="107">
        <v>17700</v>
      </c>
      <c r="E25" s="45"/>
      <c r="F25" s="197">
        <f t="shared" si="0"/>
        <v>8</v>
      </c>
      <c r="G25" s="85">
        <v>0</v>
      </c>
      <c r="H25" s="85">
        <v>55214</v>
      </c>
      <c r="I25" s="198">
        <f t="shared" si="1"/>
        <v>0.74701338059610622</v>
      </c>
      <c r="J25" s="85">
        <v>73913</v>
      </c>
      <c r="L25" s="90"/>
      <c r="M25" s="90">
        <v>7</v>
      </c>
    </row>
    <row r="26" spans="1:13" ht="13.5" customHeight="1" x14ac:dyDescent="0.2">
      <c r="A26" s="31" t="s">
        <v>245</v>
      </c>
      <c r="B26" s="32">
        <v>1951</v>
      </c>
      <c r="C26" s="1"/>
      <c r="D26" s="107">
        <v>11438</v>
      </c>
      <c r="E26" s="45"/>
      <c r="F26" s="197">
        <f t="shared" si="0"/>
        <v>8</v>
      </c>
      <c r="G26" s="85">
        <v>0</v>
      </c>
      <c r="H26" s="85">
        <v>9144</v>
      </c>
      <c r="I26" s="198">
        <f t="shared" si="1"/>
        <v>0.27437213070483391</v>
      </c>
      <c r="J26" s="85">
        <v>33327</v>
      </c>
      <c r="L26" s="90"/>
      <c r="M26" s="90">
        <v>7</v>
      </c>
    </row>
    <row r="27" spans="1:13" ht="13.5" customHeight="1" x14ac:dyDescent="0.2">
      <c r="A27" s="31" t="s">
        <v>38</v>
      </c>
      <c r="B27" s="32">
        <v>1937</v>
      </c>
      <c r="C27" s="1" t="s">
        <v>278</v>
      </c>
      <c r="D27" s="107">
        <v>4098</v>
      </c>
      <c r="E27" s="45"/>
      <c r="F27" s="197">
        <f t="shared" si="0"/>
        <v>2</v>
      </c>
      <c r="G27" s="85">
        <v>1</v>
      </c>
      <c r="H27" s="85">
        <v>10931</v>
      </c>
      <c r="I27" s="198">
        <f t="shared" si="1"/>
        <v>0.68344379142178313</v>
      </c>
      <c r="J27" s="85">
        <v>15994</v>
      </c>
      <c r="L27" s="90"/>
      <c r="M27" s="90">
        <v>1</v>
      </c>
    </row>
    <row r="28" spans="1:13" ht="13.5" customHeight="1" x14ac:dyDescent="0.2">
      <c r="A28" s="31" t="s">
        <v>246</v>
      </c>
      <c r="B28" s="32">
        <v>1968</v>
      </c>
      <c r="C28" s="1" t="s">
        <v>275</v>
      </c>
      <c r="D28" s="107">
        <v>10036</v>
      </c>
      <c r="E28" s="45"/>
      <c r="F28" s="197">
        <f t="shared" si="0"/>
        <v>4</v>
      </c>
      <c r="G28" s="85">
        <v>1</v>
      </c>
      <c r="H28" s="85">
        <v>19718</v>
      </c>
      <c r="I28" s="198">
        <f t="shared" si="1"/>
        <v>0.62642564412110435</v>
      </c>
      <c r="J28" s="85">
        <v>31477</v>
      </c>
      <c r="L28" s="90"/>
      <c r="M28" s="90">
        <v>3</v>
      </c>
    </row>
    <row r="29" spans="1:13" ht="13.5" customHeight="1" x14ac:dyDescent="0.2">
      <c r="A29" s="31" t="s">
        <v>39</v>
      </c>
      <c r="B29" s="32">
        <v>1949</v>
      </c>
      <c r="C29" s="1"/>
      <c r="D29" s="107">
        <v>44240</v>
      </c>
      <c r="E29" s="45"/>
      <c r="F29" s="197">
        <f t="shared" si="0"/>
        <v>16</v>
      </c>
      <c r="G29" s="85">
        <v>0</v>
      </c>
      <c r="H29" s="85">
        <v>94461</v>
      </c>
      <c r="I29" s="198">
        <f t="shared" si="1"/>
        <v>0.21679488474143707</v>
      </c>
      <c r="J29" s="85">
        <v>435716</v>
      </c>
      <c r="L29" s="90"/>
      <c r="M29" s="90">
        <v>15</v>
      </c>
    </row>
    <row r="30" spans="1:13" ht="13.5" customHeight="1" x14ac:dyDescent="0.2">
      <c r="A30" s="31" t="s">
        <v>247</v>
      </c>
      <c r="B30" s="32">
        <v>1885</v>
      </c>
      <c r="C30" s="1"/>
      <c r="D30" s="107">
        <v>2496</v>
      </c>
      <c r="E30" s="45"/>
      <c r="F30" s="197">
        <f t="shared" si="0"/>
        <v>1</v>
      </c>
      <c r="G30" s="85">
        <v>0</v>
      </c>
      <c r="H30" s="85">
        <v>7101</v>
      </c>
      <c r="I30" s="198">
        <f t="shared" si="1"/>
        <v>0.69699646643109536</v>
      </c>
      <c r="J30" s="85">
        <v>10188</v>
      </c>
      <c r="L30" s="90"/>
      <c r="M30" s="90">
        <v>0</v>
      </c>
    </row>
    <row r="31" spans="1:13" ht="13.5" customHeight="1" x14ac:dyDescent="0.2">
      <c r="A31" s="31" t="s">
        <v>64</v>
      </c>
      <c r="B31" s="32">
        <v>2007</v>
      </c>
      <c r="C31" s="1"/>
      <c r="D31" s="107">
        <v>2080</v>
      </c>
      <c r="E31" s="45"/>
      <c r="F31" s="197">
        <f t="shared" si="0"/>
        <v>1</v>
      </c>
      <c r="G31" s="85">
        <v>0</v>
      </c>
      <c r="H31" s="85">
        <v>1100</v>
      </c>
      <c r="I31" s="198">
        <f t="shared" si="1"/>
        <v>0.91514143094841927</v>
      </c>
      <c r="J31" s="85">
        <v>1202</v>
      </c>
      <c r="L31" s="90"/>
      <c r="M31" s="90">
        <v>0</v>
      </c>
    </row>
    <row r="32" spans="1:13" ht="13.5" customHeight="1" x14ac:dyDescent="0.2">
      <c r="A32" s="31" t="s">
        <v>40</v>
      </c>
      <c r="B32" s="32">
        <v>1946</v>
      </c>
      <c r="C32" s="1" t="s">
        <v>272</v>
      </c>
      <c r="D32" s="107">
        <v>25506</v>
      </c>
      <c r="E32" s="45"/>
      <c r="F32" s="197">
        <f t="shared" si="0"/>
        <v>10</v>
      </c>
      <c r="G32" s="85">
        <v>0</v>
      </c>
      <c r="H32" s="85">
        <v>191362</v>
      </c>
      <c r="I32" s="198">
        <f t="shared" si="1"/>
        <v>0.81208093564869044</v>
      </c>
      <c r="J32" s="85">
        <v>235644</v>
      </c>
      <c r="L32" s="90"/>
      <c r="M32" s="90">
        <v>9</v>
      </c>
    </row>
    <row r="33" spans="1:13" ht="13.5" customHeight="1" x14ac:dyDescent="0.2">
      <c r="A33" s="31" t="s">
        <v>41</v>
      </c>
      <c r="B33" s="32">
        <v>1935</v>
      </c>
      <c r="C33" s="1"/>
      <c r="D33" s="107">
        <v>20176</v>
      </c>
      <c r="E33" s="45"/>
      <c r="F33" s="197">
        <f t="shared" si="0"/>
        <v>9</v>
      </c>
      <c r="G33" s="85">
        <v>0</v>
      </c>
      <c r="H33" s="85">
        <v>46242</v>
      </c>
      <c r="I33" s="198">
        <f t="shared" si="1"/>
        <v>0.47176086512956539</v>
      </c>
      <c r="J33" s="85">
        <v>98020</v>
      </c>
      <c r="L33" s="90"/>
      <c r="M33" s="90">
        <v>8</v>
      </c>
    </row>
    <row r="34" spans="1:13" ht="13.5" customHeight="1" x14ac:dyDescent="0.2">
      <c r="A34" s="31" t="s">
        <v>42</v>
      </c>
      <c r="B34" s="32">
        <v>1952</v>
      </c>
      <c r="C34" s="1"/>
      <c r="D34" s="107">
        <v>4700</v>
      </c>
      <c r="E34" s="45"/>
      <c r="F34" s="197">
        <f t="shared" si="0"/>
        <v>2</v>
      </c>
      <c r="G34" s="85">
        <v>1</v>
      </c>
      <c r="H34" s="85">
        <v>11652</v>
      </c>
      <c r="I34" s="198">
        <f t="shared" si="1"/>
        <v>0.78522811510209578</v>
      </c>
      <c r="J34" s="85">
        <v>14839</v>
      </c>
      <c r="L34" s="90"/>
      <c r="M34" s="90">
        <v>1</v>
      </c>
    </row>
    <row r="35" spans="1:13" ht="13.5" customHeight="1" x14ac:dyDescent="0.2">
      <c r="A35" s="31" t="s">
        <v>43</v>
      </c>
      <c r="B35" s="32">
        <v>1962</v>
      </c>
      <c r="C35" s="1" t="s">
        <v>290</v>
      </c>
      <c r="D35" s="107">
        <v>3432</v>
      </c>
      <c r="E35" s="45"/>
      <c r="F35" s="197">
        <f t="shared" si="0"/>
        <v>1</v>
      </c>
      <c r="G35" s="85">
        <v>0</v>
      </c>
      <c r="H35" s="85">
        <v>52365</v>
      </c>
      <c r="I35" s="198">
        <f t="shared" si="1"/>
        <v>1.099712287628368</v>
      </c>
      <c r="J35" s="85">
        <v>47617</v>
      </c>
      <c r="L35" s="90"/>
      <c r="M35" s="90">
        <v>0</v>
      </c>
    </row>
    <row r="36" spans="1:13" ht="13.5" customHeight="1" x14ac:dyDescent="0.2">
      <c r="A36" s="31" t="s">
        <v>248</v>
      </c>
      <c r="B36" s="32">
        <v>1946</v>
      </c>
      <c r="C36" s="1"/>
      <c r="D36" s="107">
        <v>15117</v>
      </c>
      <c r="E36" s="45"/>
      <c r="F36" s="197">
        <f t="shared" si="0"/>
        <v>5</v>
      </c>
      <c r="G36" s="85">
        <v>1</v>
      </c>
      <c r="H36" s="85">
        <v>73363</v>
      </c>
      <c r="I36" s="198">
        <f t="shared" si="1"/>
        <v>0.54042327496666687</v>
      </c>
      <c r="J36" s="85">
        <v>135751</v>
      </c>
      <c r="L36" s="90"/>
      <c r="M36" s="90">
        <v>4</v>
      </c>
    </row>
    <row r="37" spans="1:13" ht="13.5" customHeight="1" x14ac:dyDescent="0.2">
      <c r="A37" s="31" t="s">
        <v>44</v>
      </c>
      <c r="B37" s="32">
        <v>1945</v>
      </c>
      <c r="C37" s="1" t="s">
        <v>278</v>
      </c>
      <c r="D37" s="107">
        <v>2450</v>
      </c>
      <c r="E37" s="45"/>
      <c r="F37" s="197">
        <f t="shared" si="0"/>
        <v>1</v>
      </c>
      <c r="G37" s="85">
        <v>0</v>
      </c>
      <c r="H37" s="85">
        <v>7037</v>
      </c>
      <c r="I37" s="198">
        <f t="shared" si="1"/>
        <v>0.59419066115004648</v>
      </c>
      <c r="J37" s="85">
        <v>11843</v>
      </c>
      <c r="L37" s="90"/>
      <c r="M37" s="90">
        <v>0</v>
      </c>
    </row>
    <row r="38" spans="1:13" ht="13.5" customHeight="1" x14ac:dyDescent="0.2">
      <c r="A38" s="31" t="s">
        <v>45</v>
      </c>
      <c r="B38" s="32">
        <v>1940</v>
      </c>
      <c r="C38" s="1" t="s">
        <v>278</v>
      </c>
      <c r="D38" s="107">
        <v>4741</v>
      </c>
      <c r="E38" s="45"/>
      <c r="F38" s="197">
        <f t="shared" si="0"/>
        <v>6</v>
      </c>
      <c r="G38" s="85">
        <v>0</v>
      </c>
      <c r="H38" s="85">
        <v>13189</v>
      </c>
      <c r="I38" s="198">
        <f t="shared" si="1"/>
        <v>0.49286248131539612</v>
      </c>
      <c r="J38" s="85">
        <v>26760</v>
      </c>
      <c r="L38" s="90"/>
      <c r="M38" s="90">
        <v>5</v>
      </c>
    </row>
    <row r="39" spans="1:13" ht="13.5" customHeight="1" x14ac:dyDescent="0.2">
      <c r="A39" s="31" t="s">
        <v>46</v>
      </c>
      <c r="B39" s="32">
        <v>1934</v>
      </c>
      <c r="C39" s="1"/>
      <c r="D39" s="107">
        <v>2704</v>
      </c>
      <c r="E39" s="45"/>
      <c r="F39" s="197">
        <f t="shared" si="0"/>
        <v>1</v>
      </c>
      <c r="G39" s="85">
        <v>0</v>
      </c>
      <c r="H39" s="85">
        <v>10710</v>
      </c>
      <c r="I39" s="198">
        <f t="shared" si="1"/>
        <v>0.88578281366305511</v>
      </c>
      <c r="J39" s="85">
        <v>12091</v>
      </c>
      <c r="L39" s="90"/>
      <c r="M39" s="90">
        <v>0</v>
      </c>
    </row>
    <row r="40" spans="1:13" ht="13.5" customHeight="1" x14ac:dyDescent="0.2">
      <c r="A40" s="31" t="s">
        <v>47</v>
      </c>
      <c r="B40" s="32">
        <v>1938</v>
      </c>
      <c r="C40" s="1" t="s">
        <v>276</v>
      </c>
      <c r="D40" s="107">
        <v>6084</v>
      </c>
      <c r="E40" s="45"/>
      <c r="F40" s="197">
        <f t="shared" si="0"/>
        <v>1</v>
      </c>
      <c r="G40" s="85">
        <v>2</v>
      </c>
      <c r="H40" s="85">
        <v>22278</v>
      </c>
      <c r="I40" s="198">
        <f t="shared" si="1"/>
        <v>0.56880968186692538</v>
      </c>
      <c r="J40" s="85">
        <v>39166</v>
      </c>
      <c r="L40" s="90"/>
      <c r="M40" s="90">
        <v>0</v>
      </c>
    </row>
    <row r="41" spans="1:13" ht="13.5" customHeight="1" x14ac:dyDescent="0.2">
      <c r="A41" s="31" t="s">
        <v>249</v>
      </c>
      <c r="B41" s="32">
        <v>1896</v>
      </c>
      <c r="C41" s="1"/>
      <c r="D41" s="107">
        <v>31668</v>
      </c>
      <c r="E41" s="45"/>
      <c r="F41" s="197">
        <f t="shared" si="0"/>
        <v>14</v>
      </c>
      <c r="G41" s="85">
        <v>0</v>
      </c>
      <c r="H41" s="85">
        <v>138819</v>
      </c>
      <c r="I41" s="198">
        <f t="shared" si="1"/>
        <v>0.36120680682764361</v>
      </c>
      <c r="J41" s="85">
        <v>384320</v>
      </c>
      <c r="L41" s="90"/>
      <c r="M41" s="90">
        <v>13</v>
      </c>
    </row>
    <row r="42" spans="1:13" ht="13.5" customHeight="1" x14ac:dyDescent="0.2">
      <c r="A42" s="31" t="s">
        <v>250</v>
      </c>
      <c r="B42" s="32">
        <v>1967</v>
      </c>
      <c r="C42" s="1" t="s">
        <v>272</v>
      </c>
      <c r="D42" s="107">
        <v>5460</v>
      </c>
      <c r="E42" s="45"/>
      <c r="F42" s="197">
        <f t="shared" si="0"/>
        <v>2</v>
      </c>
      <c r="G42" s="85">
        <v>0</v>
      </c>
      <c r="H42" s="85">
        <v>18914</v>
      </c>
      <c r="I42" s="198">
        <f t="shared" si="1"/>
        <v>0.24495875046948054</v>
      </c>
      <c r="J42" s="85">
        <v>77213</v>
      </c>
      <c r="L42" s="90"/>
      <c r="M42" s="90">
        <v>1</v>
      </c>
    </row>
    <row r="43" spans="1:13" ht="13.5" customHeight="1" x14ac:dyDescent="0.2">
      <c r="A43" s="31" t="s">
        <v>65</v>
      </c>
      <c r="B43" s="32">
        <v>1940</v>
      </c>
      <c r="C43" s="1" t="s">
        <v>279</v>
      </c>
      <c r="D43" s="107">
        <v>31666</v>
      </c>
      <c r="E43" s="45"/>
      <c r="F43" s="197">
        <f t="shared" si="0"/>
        <v>10</v>
      </c>
      <c r="G43" s="85">
        <v>1</v>
      </c>
      <c r="H43" s="85">
        <v>73141</v>
      </c>
      <c r="I43" s="198">
        <f t="shared" si="1"/>
        <v>0.46787781864704941</v>
      </c>
      <c r="J43" s="85">
        <v>156325</v>
      </c>
      <c r="L43" s="90"/>
      <c r="M43" s="90">
        <v>9</v>
      </c>
    </row>
    <row r="44" spans="1:13" ht="13.5" customHeight="1" x14ac:dyDescent="0.2">
      <c r="A44" s="31" t="s">
        <v>251</v>
      </c>
      <c r="B44" s="32">
        <v>1959</v>
      </c>
      <c r="C44" s="34"/>
      <c r="D44" s="107">
        <v>6962</v>
      </c>
      <c r="E44" s="45"/>
      <c r="F44" s="197">
        <f t="shared" si="0"/>
        <v>3</v>
      </c>
      <c r="G44" s="85">
        <v>1</v>
      </c>
      <c r="H44" s="85">
        <v>9359</v>
      </c>
      <c r="I44" s="198">
        <f t="shared" si="1"/>
        <v>0.39915554228685973</v>
      </c>
      <c r="J44" s="85">
        <v>23447</v>
      </c>
      <c r="L44" s="90"/>
      <c r="M44" s="90">
        <v>2</v>
      </c>
    </row>
    <row r="45" spans="1:13" ht="13.5" customHeight="1" x14ac:dyDescent="0.2">
      <c r="A45" s="31" t="s">
        <v>48</v>
      </c>
      <c r="B45" s="32">
        <v>1941</v>
      </c>
      <c r="C45" s="1"/>
      <c r="D45" s="107">
        <v>8320</v>
      </c>
      <c r="E45" s="45"/>
      <c r="F45" s="197">
        <f t="shared" si="0"/>
        <v>5</v>
      </c>
      <c r="G45" s="85">
        <v>0</v>
      </c>
      <c r="H45" s="85">
        <v>24958</v>
      </c>
      <c r="I45" s="198">
        <f t="shared" si="1"/>
        <v>1.1138980630188342</v>
      </c>
      <c r="J45" s="85">
        <v>22406</v>
      </c>
      <c r="L45" s="90"/>
      <c r="M45" s="90">
        <v>4</v>
      </c>
    </row>
    <row r="46" spans="1:13" ht="13.5" customHeight="1" x14ac:dyDescent="0.2">
      <c r="A46" s="31" t="s">
        <v>49</v>
      </c>
      <c r="B46" s="32">
        <v>1941</v>
      </c>
      <c r="C46" s="1"/>
      <c r="D46" s="107">
        <v>22923</v>
      </c>
      <c r="E46" s="45"/>
      <c r="F46" s="197">
        <f t="shared" si="0"/>
        <v>10</v>
      </c>
      <c r="G46" s="85">
        <v>1</v>
      </c>
      <c r="H46" s="85">
        <v>49595</v>
      </c>
      <c r="I46" s="198">
        <f t="shared" si="1"/>
        <v>0.37433578890163638</v>
      </c>
      <c r="J46" s="85">
        <v>132488</v>
      </c>
      <c r="L46" s="90"/>
      <c r="M46" s="90">
        <v>9</v>
      </c>
    </row>
    <row r="47" spans="1:13" ht="13.5" customHeight="1" x14ac:dyDescent="0.2">
      <c r="A47" s="31" t="s">
        <v>252</v>
      </c>
      <c r="B47" s="32">
        <v>1961</v>
      </c>
      <c r="C47" s="1" t="s">
        <v>276</v>
      </c>
      <c r="D47" s="107">
        <v>2288</v>
      </c>
      <c r="E47" s="45"/>
      <c r="F47" s="197">
        <f t="shared" si="0"/>
        <v>1</v>
      </c>
      <c r="G47" s="85">
        <v>0</v>
      </c>
      <c r="H47" s="85">
        <v>10440</v>
      </c>
      <c r="I47" s="198">
        <f t="shared" si="1"/>
        <v>1.204291152382051</v>
      </c>
      <c r="J47" s="85">
        <v>8669</v>
      </c>
      <c r="L47" s="90"/>
      <c r="M47" s="90">
        <v>0</v>
      </c>
    </row>
    <row r="48" spans="1:13" ht="13.5" customHeight="1" x14ac:dyDescent="0.2">
      <c r="A48" s="31" t="s">
        <v>50</v>
      </c>
      <c r="B48" s="32">
        <v>1926</v>
      </c>
      <c r="C48" s="1" t="s">
        <v>278</v>
      </c>
      <c r="D48" s="107">
        <v>8112</v>
      </c>
      <c r="E48" s="45"/>
      <c r="F48" s="197">
        <f t="shared" si="0"/>
        <v>3</v>
      </c>
      <c r="G48" s="85">
        <v>0</v>
      </c>
      <c r="H48" s="85">
        <v>10836</v>
      </c>
      <c r="I48" s="198">
        <f t="shared" si="1"/>
        <v>0.52246865959498556</v>
      </c>
      <c r="J48" s="85">
        <v>20740</v>
      </c>
      <c r="L48" s="90"/>
      <c r="M48" s="90">
        <v>2</v>
      </c>
    </row>
    <row r="49" spans="1:13" ht="13.5" customHeight="1" x14ac:dyDescent="0.2">
      <c r="A49" s="31" t="s">
        <v>253</v>
      </c>
      <c r="B49" s="32">
        <v>1933</v>
      </c>
      <c r="C49" s="1" t="s">
        <v>277</v>
      </c>
      <c r="D49" s="107">
        <v>5572</v>
      </c>
      <c r="E49" s="45"/>
      <c r="F49" s="197">
        <f t="shared" si="0"/>
        <v>5</v>
      </c>
      <c r="G49" s="85">
        <v>0</v>
      </c>
      <c r="H49" s="85">
        <v>19117</v>
      </c>
      <c r="I49" s="198">
        <f t="shared" si="1"/>
        <v>0.78999132195545274</v>
      </c>
      <c r="J49" s="85">
        <v>24199</v>
      </c>
      <c r="L49" s="90"/>
      <c r="M49" s="90">
        <v>4</v>
      </c>
    </row>
    <row r="50" spans="1:13" ht="13.5" customHeight="1" x14ac:dyDescent="0.2">
      <c r="A50" s="31" t="s">
        <v>254</v>
      </c>
      <c r="B50" s="32">
        <v>1923</v>
      </c>
      <c r="C50" s="1" t="s">
        <v>276</v>
      </c>
      <c r="D50" s="107">
        <v>53400</v>
      </c>
      <c r="E50" s="45"/>
      <c r="F50" s="197">
        <f t="shared" si="0"/>
        <v>21</v>
      </c>
      <c r="G50" s="85">
        <v>2</v>
      </c>
      <c r="H50" s="85">
        <v>168607</v>
      </c>
      <c r="I50" s="198">
        <f t="shared" si="1"/>
        <v>0.66747821680660957</v>
      </c>
      <c r="J50" s="85">
        <v>252603</v>
      </c>
      <c r="L50" s="90"/>
      <c r="M50" s="90">
        <v>20</v>
      </c>
    </row>
    <row r="51" spans="1:13" ht="13.5" customHeight="1" x14ac:dyDescent="0.2">
      <c r="A51" s="31" t="s">
        <v>51</v>
      </c>
      <c r="B51" s="32">
        <v>1993</v>
      </c>
      <c r="C51" s="1"/>
      <c r="D51" s="107">
        <v>2080</v>
      </c>
      <c r="E51" s="45"/>
      <c r="F51" s="197">
        <f t="shared" si="0"/>
        <v>1</v>
      </c>
      <c r="G51" s="45">
        <v>0</v>
      </c>
      <c r="H51" s="85">
        <v>8830</v>
      </c>
      <c r="I51" s="198">
        <f t="shared" si="1"/>
        <v>2.0392609699769051</v>
      </c>
      <c r="J51" s="85">
        <v>4330</v>
      </c>
      <c r="L51" s="90"/>
      <c r="M51" s="90">
        <v>0</v>
      </c>
    </row>
    <row r="52" spans="1:13" ht="13.5" customHeight="1" x14ac:dyDescent="0.2">
      <c r="A52" s="31" t="s">
        <v>52</v>
      </c>
      <c r="B52" s="32">
        <v>1957</v>
      </c>
      <c r="C52" s="1"/>
      <c r="D52" s="107">
        <v>3610</v>
      </c>
      <c r="E52" s="45"/>
      <c r="F52" s="197">
        <f t="shared" si="0"/>
        <v>2</v>
      </c>
      <c r="G52" s="85">
        <v>0</v>
      </c>
      <c r="H52" s="85">
        <v>4139</v>
      </c>
      <c r="I52" s="198">
        <f t="shared" si="1"/>
        <v>9.3201828458195413E-2</v>
      </c>
      <c r="J52" s="85">
        <v>44409</v>
      </c>
      <c r="L52" s="90"/>
      <c r="M52" s="90">
        <v>1</v>
      </c>
    </row>
    <row r="53" spans="1:13" ht="13.5" customHeight="1" x14ac:dyDescent="0.2">
      <c r="A53" s="31" t="s">
        <v>53</v>
      </c>
      <c r="B53" s="32">
        <v>1955</v>
      </c>
      <c r="C53" s="1"/>
      <c r="D53" s="107">
        <v>17108</v>
      </c>
      <c r="E53" s="45"/>
      <c r="F53" s="197">
        <f t="shared" si="0"/>
        <v>6</v>
      </c>
      <c r="G53" s="85">
        <v>1</v>
      </c>
      <c r="H53" s="85">
        <v>33875</v>
      </c>
      <c r="I53" s="198">
        <f t="shared" si="1"/>
        <v>0.64224097070812403</v>
      </c>
      <c r="J53" s="85">
        <v>52745</v>
      </c>
      <c r="L53" s="90"/>
      <c r="M53" s="90">
        <v>5</v>
      </c>
    </row>
    <row r="54" spans="1:13" ht="13.5" customHeight="1" x14ac:dyDescent="0.2">
      <c r="A54" s="31" t="s">
        <v>255</v>
      </c>
      <c r="B54" s="32">
        <v>1966</v>
      </c>
      <c r="C54" s="1"/>
      <c r="D54" s="107">
        <v>5252</v>
      </c>
      <c r="E54" s="45"/>
      <c r="F54" s="197">
        <f t="shared" si="0"/>
        <v>2</v>
      </c>
      <c r="G54" s="85">
        <v>0</v>
      </c>
      <c r="H54" s="85">
        <v>9812</v>
      </c>
      <c r="I54" s="198">
        <f t="shared" si="1"/>
        <v>0.45346150291154452</v>
      </c>
      <c r="J54" s="85">
        <v>21638</v>
      </c>
      <c r="L54" s="90"/>
      <c r="M54" s="90">
        <v>1</v>
      </c>
    </row>
    <row r="55" spans="1:13" ht="13.5" customHeight="1" x14ac:dyDescent="0.2">
      <c r="A55" s="31" t="s">
        <v>54</v>
      </c>
      <c r="B55" s="32">
        <v>1966</v>
      </c>
      <c r="C55" s="1"/>
      <c r="D55" s="107">
        <v>11076</v>
      </c>
      <c r="E55" s="45"/>
      <c r="F55" s="197">
        <f t="shared" si="0"/>
        <v>4</v>
      </c>
      <c r="G55" s="85">
        <v>0</v>
      </c>
      <c r="H55" s="85">
        <v>29652</v>
      </c>
      <c r="I55" s="198">
        <f t="shared" si="1"/>
        <v>0.67783746713910165</v>
      </c>
      <c r="J55" s="85">
        <v>43745</v>
      </c>
      <c r="L55" s="90"/>
      <c r="M55" s="90">
        <v>3</v>
      </c>
    </row>
    <row r="56" spans="1:13" ht="13.5" customHeight="1" x14ac:dyDescent="0.2">
      <c r="A56" s="31" t="s">
        <v>55</v>
      </c>
      <c r="B56" s="32">
        <v>1955</v>
      </c>
      <c r="C56" s="1" t="s">
        <v>272</v>
      </c>
      <c r="D56" s="107">
        <v>9516</v>
      </c>
      <c r="E56" s="45"/>
      <c r="F56" s="197">
        <f t="shared" si="0"/>
        <v>5</v>
      </c>
      <c r="G56" s="85">
        <v>0</v>
      </c>
      <c r="H56" s="85">
        <v>42791</v>
      </c>
      <c r="I56" s="198">
        <f t="shared" si="1"/>
        <v>0.80260714620650853</v>
      </c>
      <c r="J56" s="85">
        <v>53315</v>
      </c>
      <c r="L56" s="90"/>
      <c r="M56" s="90">
        <v>4</v>
      </c>
    </row>
    <row r="57" spans="1:13" ht="13.5" customHeight="1" x14ac:dyDescent="0.2">
      <c r="A57" s="31" t="s">
        <v>56</v>
      </c>
      <c r="B57" s="32">
        <v>1953</v>
      </c>
      <c r="C57" s="1" t="s">
        <v>272</v>
      </c>
      <c r="D57" s="107">
        <v>17732</v>
      </c>
      <c r="E57" s="45"/>
      <c r="F57" s="197">
        <f t="shared" si="0"/>
        <v>7</v>
      </c>
      <c r="G57" s="85">
        <v>0</v>
      </c>
      <c r="H57" s="85">
        <v>38197</v>
      </c>
      <c r="I57" s="198">
        <f t="shared" si="1"/>
        <v>0.71850193747413571</v>
      </c>
      <c r="J57" s="85">
        <v>53162</v>
      </c>
      <c r="L57" s="90"/>
      <c r="M57" s="90">
        <v>6</v>
      </c>
    </row>
    <row r="58" spans="1:13" ht="13.5" customHeight="1" x14ac:dyDescent="0.2">
      <c r="A58" s="31" t="s">
        <v>57</v>
      </c>
      <c r="B58" s="32">
        <v>1951</v>
      </c>
      <c r="C58" s="1"/>
      <c r="D58" s="107">
        <v>30556</v>
      </c>
      <c r="E58" s="45"/>
      <c r="F58" s="197">
        <f t="shared" si="0"/>
        <v>12</v>
      </c>
      <c r="G58" s="85">
        <v>0</v>
      </c>
      <c r="H58" s="85">
        <v>97863</v>
      </c>
      <c r="I58" s="198">
        <f t="shared" si="1"/>
        <v>0.39809379690760649</v>
      </c>
      <c r="J58" s="85">
        <v>245829</v>
      </c>
      <c r="L58" s="90"/>
      <c r="M58" s="90">
        <v>11</v>
      </c>
    </row>
    <row r="59" spans="1:13" ht="13.5" customHeight="1" x14ac:dyDescent="0.2">
      <c r="A59" s="31" t="s">
        <v>58</v>
      </c>
      <c r="B59" s="32">
        <v>1945</v>
      </c>
      <c r="C59" s="1"/>
      <c r="D59" s="107">
        <v>15912</v>
      </c>
      <c r="E59" s="45"/>
      <c r="F59" s="197">
        <f t="shared" si="0"/>
        <v>6</v>
      </c>
      <c r="G59" s="85">
        <v>0</v>
      </c>
      <c r="H59" s="85">
        <v>69337</v>
      </c>
      <c r="I59" s="198">
        <f t="shared" si="1"/>
        <v>0.54575006493557598</v>
      </c>
      <c r="J59" s="85">
        <v>127049</v>
      </c>
      <c r="L59" s="90"/>
      <c r="M59" s="90">
        <v>5</v>
      </c>
    </row>
    <row r="60" spans="1:13" ht="13.5" customHeight="1" x14ac:dyDescent="0.2">
      <c r="A60" s="31" t="s">
        <v>256</v>
      </c>
      <c r="B60" s="32">
        <v>1952</v>
      </c>
      <c r="C60" s="1" t="s">
        <v>278</v>
      </c>
      <c r="D60" s="107">
        <v>2600</v>
      </c>
      <c r="E60" s="45"/>
      <c r="F60" s="197">
        <f t="shared" si="0"/>
        <v>1</v>
      </c>
      <c r="G60" s="85">
        <v>1</v>
      </c>
      <c r="H60" s="85">
        <v>1368</v>
      </c>
      <c r="I60" s="198">
        <f t="shared" si="1"/>
        <v>0.28322981366459626</v>
      </c>
      <c r="J60" s="85">
        <v>4830</v>
      </c>
      <c r="L60" s="90"/>
      <c r="M60" s="90">
        <v>0</v>
      </c>
    </row>
    <row r="61" spans="1:13" ht="13.5" customHeight="1" x14ac:dyDescent="0.2">
      <c r="A61" s="31" t="s">
        <v>257</v>
      </c>
      <c r="B61" s="32">
        <v>1953</v>
      </c>
      <c r="C61" s="1"/>
      <c r="D61" s="107">
        <v>22880</v>
      </c>
      <c r="E61" s="45"/>
      <c r="F61" s="197">
        <f t="shared" si="0"/>
        <v>9</v>
      </c>
      <c r="G61" s="85">
        <v>0</v>
      </c>
      <c r="H61" s="85">
        <v>91824</v>
      </c>
      <c r="I61" s="198">
        <f t="shared" si="1"/>
        <v>0.81024989411266413</v>
      </c>
      <c r="J61" s="85">
        <v>113328</v>
      </c>
      <c r="L61" s="90"/>
      <c r="M61" s="90">
        <v>8</v>
      </c>
    </row>
    <row r="62" spans="1:13" ht="13.5" customHeight="1" x14ac:dyDescent="0.2">
      <c r="A62" s="31" t="s">
        <v>59</v>
      </c>
      <c r="B62" s="32">
        <v>1955</v>
      </c>
      <c r="C62" s="1" t="s">
        <v>278</v>
      </c>
      <c r="D62" s="107">
        <v>3136</v>
      </c>
      <c r="E62" s="45"/>
      <c r="F62" s="197">
        <f t="shared" si="0"/>
        <v>1</v>
      </c>
      <c r="G62" s="85">
        <v>1</v>
      </c>
      <c r="H62" s="85">
        <v>9867</v>
      </c>
      <c r="I62" s="198">
        <f t="shared" si="1"/>
        <v>0.4377745241581259</v>
      </c>
      <c r="J62" s="85">
        <v>22539</v>
      </c>
      <c r="L62" s="90"/>
      <c r="M62" s="90">
        <v>0</v>
      </c>
    </row>
    <row r="63" spans="1:13" ht="13.5" customHeight="1" x14ac:dyDescent="0.2">
      <c r="A63" s="31" t="s">
        <v>66</v>
      </c>
      <c r="B63" s="32">
        <v>1942</v>
      </c>
      <c r="C63" s="1" t="s">
        <v>272</v>
      </c>
      <c r="D63" s="107">
        <v>14300</v>
      </c>
      <c r="E63" s="45"/>
      <c r="F63" s="197">
        <f t="shared" si="0"/>
        <v>6</v>
      </c>
      <c r="G63" s="85">
        <v>1</v>
      </c>
      <c r="H63" s="85">
        <v>28038</v>
      </c>
      <c r="I63" s="198">
        <f t="shared" si="1"/>
        <v>0.4703099838969404</v>
      </c>
      <c r="J63" s="85">
        <v>59616</v>
      </c>
      <c r="L63" s="90"/>
      <c r="M63" s="90">
        <v>5</v>
      </c>
    </row>
    <row r="64" spans="1:13" ht="13.5" customHeight="1" x14ac:dyDescent="0.2">
      <c r="A64" s="35" t="s">
        <v>258</v>
      </c>
      <c r="B64" s="32">
        <v>1956</v>
      </c>
      <c r="C64" s="1" t="s">
        <v>275</v>
      </c>
      <c r="D64" s="107">
        <v>5782</v>
      </c>
      <c r="E64" s="45"/>
      <c r="F64" s="197">
        <f t="shared" si="0"/>
        <v>3</v>
      </c>
      <c r="G64" s="45">
        <v>1</v>
      </c>
      <c r="H64" s="85">
        <v>35402</v>
      </c>
      <c r="I64" s="198">
        <f t="shared" si="1"/>
        <v>0.67908386403744336</v>
      </c>
      <c r="J64" s="85">
        <v>52132</v>
      </c>
      <c r="L64" s="90"/>
      <c r="M64" s="90">
        <v>2</v>
      </c>
    </row>
    <row r="65" spans="1:13" ht="13.5" customHeight="1" x14ac:dyDescent="0.2">
      <c r="A65" s="31" t="s">
        <v>60</v>
      </c>
      <c r="B65" s="32">
        <v>2005</v>
      </c>
      <c r="C65" s="1"/>
      <c r="D65" s="107">
        <v>1800</v>
      </c>
      <c r="E65" s="45"/>
      <c r="F65" s="197">
        <f t="shared" si="0"/>
        <v>1</v>
      </c>
      <c r="G65" s="85">
        <v>0</v>
      </c>
      <c r="H65" s="85">
        <v>750</v>
      </c>
      <c r="I65" s="198">
        <f t="shared" si="1"/>
        <v>0.77800829875518673</v>
      </c>
      <c r="J65" s="85">
        <v>964</v>
      </c>
      <c r="L65" s="90"/>
      <c r="M65" s="90">
        <v>0</v>
      </c>
    </row>
    <row r="66" spans="1:13" ht="13.5" customHeight="1" x14ac:dyDescent="0.2">
      <c r="A66" s="31" t="s">
        <v>259</v>
      </c>
      <c r="B66" s="32">
        <v>1946</v>
      </c>
      <c r="C66" s="1"/>
      <c r="D66" s="107">
        <v>8320</v>
      </c>
      <c r="E66" s="45"/>
      <c r="F66" s="197">
        <f t="shared" si="0"/>
        <v>4</v>
      </c>
      <c r="G66" s="85">
        <v>0</v>
      </c>
      <c r="H66" s="85">
        <v>25653</v>
      </c>
      <c r="I66" s="198">
        <f t="shared" si="1"/>
        <v>0.55422806032061533</v>
      </c>
      <c r="J66" s="85">
        <v>46286</v>
      </c>
      <c r="L66" s="90"/>
      <c r="M66" s="90">
        <v>3</v>
      </c>
    </row>
    <row r="67" spans="1:13" ht="13.5" customHeight="1" x14ac:dyDescent="0.2">
      <c r="A67" s="31" t="s">
        <v>260</v>
      </c>
      <c r="B67" s="32">
        <v>1929</v>
      </c>
      <c r="C67" s="1" t="s">
        <v>276</v>
      </c>
      <c r="D67" s="107">
        <v>10085</v>
      </c>
      <c r="E67" s="45"/>
      <c r="F67" s="197">
        <f t="shared" si="0"/>
        <v>7</v>
      </c>
      <c r="G67" s="85">
        <v>0</v>
      </c>
      <c r="H67" s="85">
        <v>25436</v>
      </c>
      <c r="I67" s="198">
        <f t="shared" si="1"/>
        <v>0.63064984008132297</v>
      </c>
      <c r="J67" s="85">
        <v>40333</v>
      </c>
      <c r="L67" s="90"/>
      <c r="M67" s="90">
        <v>6</v>
      </c>
    </row>
    <row r="68" spans="1:13" ht="13.5" customHeight="1" x14ac:dyDescent="0.2">
      <c r="A68" s="31" t="s">
        <v>261</v>
      </c>
      <c r="B68" s="32">
        <v>1965</v>
      </c>
      <c r="C68" s="1"/>
      <c r="D68" s="107">
        <v>3826</v>
      </c>
      <c r="E68" s="45"/>
      <c r="F68" s="197">
        <f t="shared" si="0"/>
        <v>1</v>
      </c>
      <c r="G68" s="85">
        <v>1</v>
      </c>
      <c r="H68" s="85">
        <v>14633</v>
      </c>
      <c r="I68" s="198">
        <f t="shared" si="1"/>
        <v>0.58333665537173607</v>
      </c>
      <c r="J68" s="85">
        <v>25085</v>
      </c>
      <c r="L68" s="90"/>
      <c r="M68" s="90">
        <v>0</v>
      </c>
    </row>
    <row r="69" spans="1:13" ht="13.5" customHeight="1" x14ac:dyDescent="0.2">
      <c r="A69" s="31" t="s">
        <v>262</v>
      </c>
      <c r="B69" s="32">
        <v>1967</v>
      </c>
      <c r="C69" s="34" t="s">
        <v>280</v>
      </c>
      <c r="D69" s="107">
        <v>3004</v>
      </c>
      <c r="E69" s="45"/>
      <c r="F69" s="197">
        <f t="shared" ref="F69:F71" si="2">1+M69</f>
        <v>1</v>
      </c>
      <c r="G69" s="45">
        <v>1</v>
      </c>
      <c r="H69" s="85">
        <v>6802</v>
      </c>
      <c r="I69" s="198">
        <f t="shared" ref="I69:I71" si="3">H69/J69</f>
        <v>0.59019522776572664</v>
      </c>
      <c r="J69" s="85">
        <v>11525</v>
      </c>
      <c r="L69" s="90"/>
      <c r="M69" s="90">
        <v>0</v>
      </c>
    </row>
    <row r="70" spans="1:13" ht="13.5" customHeight="1" x14ac:dyDescent="0.2">
      <c r="A70" s="31" t="s">
        <v>61</v>
      </c>
      <c r="B70" s="32">
        <v>2003</v>
      </c>
      <c r="C70" s="1"/>
      <c r="D70" s="107">
        <v>3068</v>
      </c>
      <c r="E70" s="45"/>
      <c r="F70" s="197">
        <f t="shared" si="2"/>
        <v>1</v>
      </c>
      <c r="G70" s="85">
        <v>0</v>
      </c>
      <c r="H70" s="85">
        <v>6542</v>
      </c>
      <c r="I70" s="198">
        <f t="shared" si="3"/>
        <v>0.42463975074646243</v>
      </c>
      <c r="J70" s="85">
        <v>15406</v>
      </c>
      <c r="L70" s="90"/>
      <c r="M70" s="90">
        <v>0</v>
      </c>
    </row>
    <row r="71" spans="1:13" ht="13.5" customHeight="1" x14ac:dyDescent="0.2">
      <c r="A71" s="41" t="s">
        <v>263</v>
      </c>
      <c r="B71" s="42">
        <v>1939</v>
      </c>
      <c r="C71" s="43" t="s">
        <v>276</v>
      </c>
      <c r="D71" s="107">
        <v>7608</v>
      </c>
      <c r="E71" s="46"/>
      <c r="F71" s="197">
        <f t="shared" si="2"/>
        <v>5</v>
      </c>
      <c r="G71" s="46">
        <v>0</v>
      </c>
      <c r="H71" s="46">
        <v>15061</v>
      </c>
      <c r="I71" s="199">
        <f t="shared" si="3"/>
        <v>1.0215695584345112</v>
      </c>
      <c r="J71" s="46">
        <v>14743</v>
      </c>
      <c r="K71" s="157"/>
      <c r="L71" s="90"/>
      <c r="M71" s="90">
        <v>4</v>
      </c>
    </row>
    <row r="72" spans="1:13" ht="13.5" customHeight="1" x14ac:dyDescent="0.2">
      <c r="A72" s="36" t="s">
        <v>62</v>
      </c>
      <c r="B72" s="37"/>
      <c r="C72" s="38"/>
      <c r="D72" s="200">
        <f>SUM(D4:D71)</f>
        <v>790760</v>
      </c>
      <c r="E72" s="200"/>
      <c r="F72" s="200">
        <f>SUM(F4:F71)</f>
        <v>340</v>
      </c>
      <c r="G72" s="200">
        <f>SUM(G4:G71)</f>
        <v>28</v>
      </c>
      <c r="H72" s="200">
        <f>SUM(H4:H71)</f>
        <v>2476596</v>
      </c>
      <c r="I72" s="198">
        <f>H72/J72</f>
        <v>0.53009842774598648</v>
      </c>
      <c r="J72" s="200">
        <f>SUM(J4:J71)</f>
        <v>4671955</v>
      </c>
      <c r="K72" s="159" t="s">
        <v>223</v>
      </c>
    </row>
    <row r="73" spans="1:13" s="84" customFormat="1" ht="24.75" customHeight="1" x14ac:dyDescent="0.2">
      <c r="A73" s="358" t="s">
        <v>300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60"/>
    </row>
  </sheetData>
  <mergeCells count="2">
    <mergeCell ref="A1:J2"/>
    <mergeCell ref="A73:K73"/>
  </mergeCells>
  <phoneticPr fontId="0" type="noConversion"/>
  <printOptions horizontalCentered="1" verticalCentered="1" gridLines="1"/>
  <pageMargins left="0.75" right="0.75" top="0.5" bottom="0.6" header="0.5" footer="0.4"/>
  <pageSetup scale="93" fitToHeight="2" orientation="landscape" r:id="rId1"/>
  <headerFooter alignWithMargins="0">
    <oddFooter>&amp;C&amp;"Garamond,Regular"&amp;P</oddFooter>
  </headerFooter>
  <rowBreaks count="1" manualBreakCount="1">
    <brk id="3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79"/>
  <sheetViews>
    <sheetView zoomScaleNormal="100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ColWidth="8.7109375" defaultRowHeight="12.75" x14ac:dyDescent="0.2"/>
  <cols>
    <col min="1" max="1" width="29.140625" style="26" customWidth="1"/>
    <col min="2" max="2" width="10.140625" style="26" customWidth="1"/>
    <col min="3" max="3" width="1.85546875" style="26" bestFit="1" customWidth="1"/>
    <col min="4" max="4" width="12.5703125" style="26" customWidth="1"/>
    <col min="5" max="5" width="14" style="50" customWidth="1"/>
    <col min="6" max="6" width="10.85546875" style="26" customWidth="1"/>
    <col min="7" max="7" width="13.42578125" style="26" customWidth="1"/>
    <col min="8" max="8" width="11.85546875" style="50" customWidth="1"/>
    <col min="9" max="9" width="10.85546875" style="26" customWidth="1"/>
    <col min="10" max="10" width="11" style="325" customWidth="1"/>
    <col min="11" max="11" width="9.140625" style="1" customWidth="1"/>
    <col min="12" max="16384" width="8.7109375" style="26"/>
  </cols>
  <sheetData>
    <row r="1" spans="1:11" s="322" customFormat="1" ht="15.75" x14ac:dyDescent="0.25">
      <c r="A1" s="347" t="s">
        <v>91</v>
      </c>
      <c r="B1" s="348"/>
      <c r="C1" s="348"/>
      <c r="D1" s="348"/>
      <c r="E1" s="348"/>
      <c r="F1" s="348"/>
      <c r="G1" s="348"/>
      <c r="H1" s="348"/>
      <c r="I1" s="348"/>
      <c r="J1" s="363"/>
      <c r="K1" s="321"/>
    </row>
    <row r="2" spans="1:11" s="322" customFormat="1" ht="15.75" x14ac:dyDescent="0.25">
      <c r="A2" s="364"/>
      <c r="B2" s="357"/>
      <c r="C2" s="357"/>
      <c r="D2" s="357"/>
      <c r="E2" s="350"/>
      <c r="F2" s="350"/>
      <c r="G2" s="350"/>
      <c r="H2" s="350"/>
      <c r="I2" s="350"/>
      <c r="J2" s="365"/>
      <c r="K2" s="321"/>
    </row>
    <row r="3" spans="1:11" s="61" customFormat="1" x14ac:dyDescent="0.2">
      <c r="A3" s="366" t="s">
        <v>23</v>
      </c>
      <c r="B3" s="368" t="s">
        <v>2</v>
      </c>
      <c r="C3" s="368"/>
      <c r="D3" s="368" t="s">
        <v>26</v>
      </c>
      <c r="E3" s="361" t="s">
        <v>92</v>
      </c>
      <c r="F3" s="361"/>
      <c r="G3" s="361" t="s">
        <v>93</v>
      </c>
      <c r="H3" s="361"/>
      <c r="I3" s="361"/>
      <c r="J3" s="362"/>
      <c r="K3" s="60"/>
    </row>
    <row r="4" spans="1:11" s="324" customFormat="1" ht="25.5" x14ac:dyDescent="0.2">
      <c r="A4" s="367"/>
      <c r="B4" s="369"/>
      <c r="C4" s="370"/>
      <c r="D4" s="369"/>
      <c r="E4" s="108" t="s">
        <v>94</v>
      </c>
      <c r="F4" s="54" t="s">
        <v>95</v>
      </c>
      <c r="G4" s="54" t="s">
        <v>96</v>
      </c>
      <c r="H4" s="108" t="s">
        <v>97</v>
      </c>
      <c r="I4" s="54" t="s">
        <v>98</v>
      </c>
      <c r="J4" s="91" t="s">
        <v>99</v>
      </c>
      <c r="K4" s="323"/>
    </row>
    <row r="5" spans="1:11" x14ac:dyDescent="0.2">
      <c r="A5" s="176" t="s">
        <v>232</v>
      </c>
      <c r="B5" s="85">
        <v>62486</v>
      </c>
      <c r="C5" s="85"/>
      <c r="D5" s="85">
        <v>10426</v>
      </c>
      <c r="E5" s="85">
        <v>94885</v>
      </c>
      <c r="F5" s="233">
        <f>E5/B5</f>
        <v>1.5185001440322632</v>
      </c>
      <c r="G5" s="85">
        <v>45312</v>
      </c>
      <c r="H5" s="85">
        <v>107</v>
      </c>
      <c r="I5" s="85">
        <v>45419</v>
      </c>
      <c r="J5" s="174">
        <f>I5/B5</f>
        <v>0.7268668181672695</v>
      </c>
    </row>
    <row r="6" spans="1:11" x14ac:dyDescent="0.2">
      <c r="A6" s="176" t="s">
        <v>31</v>
      </c>
      <c r="B6" s="85">
        <v>25713</v>
      </c>
      <c r="C6" s="85"/>
      <c r="D6" s="85">
        <v>7800</v>
      </c>
      <c r="E6" s="85">
        <v>34221</v>
      </c>
      <c r="F6" s="233">
        <f t="shared" ref="F6:F69" si="0">E6/B6</f>
        <v>1.330883210827208</v>
      </c>
      <c r="G6" s="85">
        <v>5529</v>
      </c>
      <c r="H6" s="85">
        <v>684</v>
      </c>
      <c r="I6" s="85">
        <v>6213</v>
      </c>
      <c r="J6" s="174">
        <f t="shared" ref="J6:J69" si="1">I6/B6</f>
        <v>0.24162874810407187</v>
      </c>
    </row>
    <row r="7" spans="1:11" x14ac:dyDescent="0.2">
      <c r="A7" s="176" t="s">
        <v>233</v>
      </c>
      <c r="B7" s="85">
        <v>117029</v>
      </c>
      <c r="C7" s="85"/>
      <c r="D7" s="85">
        <v>11752</v>
      </c>
      <c r="E7" s="85">
        <v>466574</v>
      </c>
      <c r="F7" s="233">
        <f t="shared" si="0"/>
        <v>3.9868237787215133</v>
      </c>
      <c r="G7" s="85">
        <v>89908</v>
      </c>
      <c r="H7" s="85">
        <v>242</v>
      </c>
      <c r="I7" s="85">
        <v>90150</v>
      </c>
      <c r="J7" s="174">
        <f t="shared" si="1"/>
        <v>0.77032188602824936</v>
      </c>
    </row>
    <row r="8" spans="1:11" x14ac:dyDescent="0.2">
      <c r="A8" s="176" t="s">
        <v>234</v>
      </c>
      <c r="B8" s="85">
        <v>23034</v>
      </c>
      <c r="C8" s="85"/>
      <c r="D8" s="85">
        <v>6968</v>
      </c>
      <c r="E8" s="85">
        <v>57023</v>
      </c>
      <c r="F8" s="233">
        <f t="shared" si="0"/>
        <v>2.4756012850568725</v>
      </c>
      <c r="G8" s="85">
        <v>15276</v>
      </c>
      <c r="H8" s="85">
        <v>5</v>
      </c>
      <c r="I8" s="85">
        <v>15281</v>
      </c>
      <c r="J8" s="174">
        <f t="shared" si="1"/>
        <v>0.66341061040201443</v>
      </c>
    </row>
    <row r="9" spans="1:11" x14ac:dyDescent="0.2">
      <c r="A9" s="176" t="s">
        <v>32</v>
      </c>
      <c r="B9" s="85">
        <v>30432</v>
      </c>
      <c r="C9" s="85"/>
      <c r="D9" s="85">
        <v>7752</v>
      </c>
      <c r="E9" s="85">
        <v>36145</v>
      </c>
      <c r="F9" s="233">
        <f t="shared" si="0"/>
        <v>1.1877300210304942</v>
      </c>
      <c r="G9" s="85">
        <v>22123</v>
      </c>
      <c r="H9" s="85">
        <v>22</v>
      </c>
      <c r="I9" s="85">
        <v>22145</v>
      </c>
      <c r="J9" s="174">
        <f t="shared" si="1"/>
        <v>0.72768796004206104</v>
      </c>
    </row>
    <row r="10" spans="1:11" x14ac:dyDescent="0.2">
      <c r="A10" s="176" t="s">
        <v>235</v>
      </c>
      <c r="B10" s="85">
        <v>41145</v>
      </c>
      <c r="C10" s="85"/>
      <c r="D10" s="85">
        <v>10788</v>
      </c>
      <c r="E10" s="85">
        <v>19348</v>
      </c>
      <c r="F10" s="233">
        <f t="shared" si="0"/>
        <v>0.47023939725361524</v>
      </c>
      <c r="G10" s="85">
        <v>4168</v>
      </c>
      <c r="H10" s="85">
        <v>0</v>
      </c>
      <c r="I10" s="85">
        <v>4168</v>
      </c>
      <c r="J10" s="174">
        <f t="shared" si="1"/>
        <v>0.10130027949933164</v>
      </c>
    </row>
    <row r="11" spans="1:11" x14ac:dyDescent="0.2">
      <c r="A11" s="176" t="s">
        <v>236</v>
      </c>
      <c r="B11" s="85">
        <v>36198</v>
      </c>
      <c r="C11" s="85"/>
      <c r="D11" s="85">
        <v>5942</v>
      </c>
      <c r="E11" s="85">
        <v>127463</v>
      </c>
      <c r="F11" s="233">
        <f t="shared" si="0"/>
        <v>3.5212718934747778</v>
      </c>
      <c r="G11" s="85">
        <v>5686</v>
      </c>
      <c r="H11" s="85">
        <v>993</v>
      </c>
      <c r="I11" s="85">
        <v>6679</v>
      </c>
      <c r="J11" s="174">
        <f t="shared" si="1"/>
        <v>0.18451295651693464</v>
      </c>
    </row>
    <row r="12" spans="1:11" x14ac:dyDescent="0.2">
      <c r="A12" s="176" t="s">
        <v>33</v>
      </c>
      <c r="B12" s="85">
        <v>13885</v>
      </c>
      <c r="C12" s="85"/>
      <c r="D12" s="85">
        <v>9672</v>
      </c>
      <c r="E12" s="85">
        <v>91871</v>
      </c>
      <c r="F12" s="233">
        <f t="shared" si="0"/>
        <v>6.6165646380986676</v>
      </c>
      <c r="G12" s="85">
        <v>11140</v>
      </c>
      <c r="H12" s="85">
        <v>0</v>
      </c>
      <c r="I12" s="85">
        <v>11140</v>
      </c>
      <c r="J12" s="174">
        <f t="shared" si="1"/>
        <v>0.80230464530068424</v>
      </c>
    </row>
    <row r="13" spans="1:11" x14ac:dyDescent="0.2">
      <c r="A13" s="176" t="s">
        <v>237</v>
      </c>
      <c r="B13" s="85">
        <v>125064</v>
      </c>
      <c r="C13" s="85"/>
      <c r="D13" s="85">
        <v>17576</v>
      </c>
      <c r="E13" s="85">
        <v>473379</v>
      </c>
      <c r="F13" s="233">
        <f t="shared" si="0"/>
        <v>3.78509403185569</v>
      </c>
      <c r="G13" s="85">
        <v>114432</v>
      </c>
      <c r="H13" s="85">
        <v>1558</v>
      </c>
      <c r="I13" s="85">
        <v>115990</v>
      </c>
      <c r="J13" s="174">
        <f t="shared" si="1"/>
        <v>0.92744514808418088</v>
      </c>
    </row>
    <row r="14" spans="1:11" x14ac:dyDescent="0.2">
      <c r="A14" s="176" t="s">
        <v>34</v>
      </c>
      <c r="B14" s="85">
        <v>197204</v>
      </c>
      <c r="C14" s="85"/>
      <c r="D14" s="85">
        <v>30940</v>
      </c>
      <c r="E14" s="85">
        <v>762159</v>
      </c>
      <c r="F14" s="233">
        <f t="shared" si="0"/>
        <v>3.8648252570941768</v>
      </c>
      <c r="G14" s="85">
        <v>146668</v>
      </c>
      <c r="H14" s="85">
        <v>11808</v>
      </c>
      <c r="I14" s="85">
        <v>158476</v>
      </c>
      <c r="J14" s="174">
        <f t="shared" si="1"/>
        <v>0.80361453114541292</v>
      </c>
    </row>
    <row r="15" spans="1:11" x14ac:dyDescent="0.2">
      <c r="A15" s="176" t="s">
        <v>35</v>
      </c>
      <c r="B15" s="85">
        <v>9894</v>
      </c>
      <c r="C15" s="85"/>
      <c r="D15" s="85">
        <v>2522</v>
      </c>
      <c r="E15" s="85">
        <v>25348</v>
      </c>
      <c r="F15" s="233">
        <f t="shared" si="0"/>
        <v>2.5619567414594702</v>
      </c>
      <c r="G15" s="85">
        <v>258</v>
      </c>
      <c r="H15" s="85">
        <v>0</v>
      </c>
      <c r="I15" s="85">
        <v>258</v>
      </c>
      <c r="J15" s="174">
        <f t="shared" si="1"/>
        <v>2.6076409945421469E-2</v>
      </c>
    </row>
    <row r="16" spans="1:11" x14ac:dyDescent="0.2">
      <c r="A16" s="176" t="s">
        <v>36</v>
      </c>
      <c r="B16" s="85">
        <v>6679</v>
      </c>
      <c r="C16" s="85"/>
      <c r="D16" s="85">
        <v>14092</v>
      </c>
      <c r="E16" s="85">
        <v>36946</v>
      </c>
      <c r="F16" s="233">
        <f t="shared" si="0"/>
        <v>5.5316664171283128</v>
      </c>
      <c r="G16" s="85">
        <v>39035</v>
      </c>
      <c r="H16" s="85">
        <v>73</v>
      </c>
      <c r="I16" s="85">
        <v>39108</v>
      </c>
      <c r="J16" s="174">
        <f t="shared" si="1"/>
        <v>5.8553675699955079</v>
      </c>
    </row>
    <row r="17" spans="1:10" x14ac:dyDescent="0.2">
      <c r="A17" s="176" t="s">
        <v>238</v>
      </c>
      <c r="B17" s="85">
        <v>10151</v>
      </c>
      <c r="C17" s="85"/>
      <c r="D17" s="85">
        <v>6080</v>
      </c>
      <c r="E17" s="85">
        <v>28608</v>
      </c>
      <c r="F17" s="233">
        <f t="shared" si="0"/>
        <v>2.8182445079302534</v>
      </c>
      <c r="G17" s="85">
        <v>4152</v>
      </c>
      <c r="H17" s="85">
        <v>1196</v>
      </c>
      <c r="I17" s="85">
        <v>5348</v>
      </c>
      <c r="J17" s="174">
        <f t="shared" si="1"/>
        <v>0.52684464584769974</v>
      </c>
    </row>
    <row r="18" spans="1:10" x14ac:dyDescent="0.2">
      <c r="A18" s="176" t="s">
        <v>239</v>
      </c>
      <c r="B18" s="85">
        <v>16412</v>
      </c>
      <c r="C18" s="85"/>
      <c r="D18" s="85">
        <v>3668</v>
      </c>
      <c r="E18" s="85">
        <v>25608</v>
      </c>
      <c r="F18" s="233">
        <f t="shared" si="0"/>
        <v>1.5603217158176943</v>
      </c>
      <c r="G18" s="85">
        <v>1343</v>
      </c>
      <c r="H18" s="85">
        <v>33</v>
      </c>
      <c r="I18" s="85">
        <v>1376</v>
      </c>
      <c r="J18" s="174">
        <f t="shared" si="1"/>
        <v>8.384109188398732E-2</v>
      </c>
    </row>
    <row r="19" spans="1:10" x14ac:dyDescent="0.2">
      <c r="A19" s="176" t="s">
        <v>240</v>
      </c>
      <c r="B19" s="85">
        <v>20466</v>
      </c>
      <c r="C19" s="85"/>
      <c r="D19" s="85">
        <v>6925</v>
      </c>
      <c r="E19" s="85">
        <v>54054</v>
      </c>
      <c r="F19" s="233">
        <f t="shared" si="0"/>
        <v>2.6411609498680737</v>
      </c>
      <c r="G19" s="85">
        <v>31044</v>
      </c>
      <c r="H19" s="85">
        <v>20</v>
      </c>
      <c r="I19" s="85">
        <v>31064</v>
      </c>
      <c r="J19" s="174">
        <f t="shared" si="1"/>
        <v>1.5178344571484412</v>
      </c>
    </row>
    <row r="20" spans="1:10" x14ac:dyDescent="0.2">
      <c r="A20" s="176" t="s">
        <v>63</v>
      </c>
      <c r="B20" s="85">
        <v>27142</v>
      </c>
      <c r="C20" s="85"/>
      <c r="D20" s="85">
        <v>9828</v>
      </c>
      <c r="E20" s="85">
        <v>143017</v>
      </c>
      <c r="F20" s="233">
        <f t="shared" si="0"/>
        <v>5.2692137646451993</v>
      </c>
      <c r="G20" s="85">
        <v>13261</v>
      </c>
      <c r="H20" s="85">
        <v>737</v>
      </c>
      <c r="I20" s="85">
        <v>13998</v>
      </c>
      <c r="J20" s="174">
        <f t="shared" si="1"/>
        <v>0.51573207574976054</v>
      </c>
    </row>
    <row r="21" spans="1:10" x14ac:dyDescent="0.2">
      <c r="A21" s="176" t="s">
        <v>241</v>
      </c>
      <c r="B21" s="85">
        <v>446042</v>
      </c>
      <c r="C21" s="85"/>
      <c r="D21" s="85">
        <v>50398</v>
      </c>
      <c r="E21" s="85">
        <v>2230096</v>
      </c>
      <c r="F21" s="233">
        <f t="shared" si="0"/>
        <v>4.9997444186870297</v>
      </c>
      <c r="G21" s="85">
        <v>894303</v>
      </c>
      <c r="H21" s="85">
        <v>3952</v>
      </c>
      <c r="I21" s="85">
        <v>898255</v>
      </c>
      <c r="J21" s="174">
        <f t="shared" si="1"/>
        <v>2.0138350200205362</v>
      </c>
    </row>
    <row r="22" spans="1:10" x14ac:dyDescent="0.2">
      <c r="A22" s="176" t="s">
        <v>242</v>
      </c>
      <c r="B22" s="85">
        <v>7487</v>
      </c>
      <c r="C22" s="85"/>
      <c r="D22" s="85">
        <v>3348</v>
      </c>
      <c r="E22" s="85">
        <v>15756</v>
      </c>
      <c r="F22" s="233">
        <f t="shared" si="0"/>
        <v>2.1044477093628955</v>
      </c>
      <c r="G22" s="85">
        <v>7309</v>
      </c>
      <c r="H22" s="85">
        <v>92</v>
      </c>
      <c r="I22" s="85">
        <v>7401</v>
      </c>
      <c r="J22" s="174">
        <f t="shared" si="1"/>
        <v>0.98851342326699609</v>
      </c>
    </row>
    <row r="23" spans="1:10" x14ac:dyDescent="0.2">
      <c r="A23" s="176" t="s">
        <v>243</v>
      </c>
      <c r="B23" s="85">
        <v>33700</v>
      </c>
      <c r="C23" s="85"/>
      <c r="D23" s="85">
        <v>10587</v>
      </c>
      <c r="E23" s="85">
        <v>56520</v>
      </c>
      <c r="F23" s="233">
        <f t="shared" si="0"/>
        <v>1.6771513353115728</v>
      </c>
      <c r="G23" s="85">
        <v>22913</v>
      </c>
      <c r="H23" s="85">
        <v>15</v>
      </c>
      <c r="I23" s="85">
        <v>22928</v>
      </c>
      <c r="J23" s="174">
        <f t="shared" si="1"/>
        <v>0.68035608308605344</v>
      </c>
    </row>
    <row r="24" spans="1:10" x14ac:dyDescent="0.2">
      <c r="A24" s="31" t="s">
        <v>318</v>
      </c>
      <c r="B24" s="85">
        <v>20441</v>
      </c>
      <c r="C24" s="85"/>
      <c r="D24" s="85">
        <v>3588</v>
      </c>
      <c r="E24" s="85">
        <v>27996</v>
      </c>
      <c r="F24" s="233">
        <f t="shared" si="0"/>
        <v>1.3696003130962282</v>
      </c>
      <c r="G24" s="85">
        <v>7172</v>
      </c>
      <c r="H24" s="85">
        <v>8</v>
      </c>
      <c r="I24" s="85">
        <v>7180</v>
      </c>
      <c r="J24" s="174">
        <f t="shared" si="1"/>
        <v>0.35125483097695809</v>
      </c>
    </row>
    <row r="25" spans="1:10" x14ac:dyDescent="0.2">
      <c r="A25" s="176" t="s">
        <v>244</v>
      </c>
      <c r="B25" s="85">
        <v>22384</v>
      </c>
      <c r="C25" s="85"/>
      <c r="D25" s="85">
        <v>7488</v>
      </c>
      <c r="E25" s="85">
        <v>24915</v>
      </c>
      <c r="F25" s="233">
        <f t="shared" si="0"/>
        <v>1.1130718370264474</v>
      </c>
      <c r="G25" s="85">
        <v>52361</v>
      </c>
      <c r="H25" s="85">
        <v>743</v>
      </c>
      <c r="I25" s="85">
        <v>53104</v>
      </c>
      <c r="J25" s="174">
        <f t="shared" si="1"/>
        <v>2.3724088634739098</v>
      </c>
    </row>
    <row r="26" spans="1:10" x14ac:dyDescent="0.2">
      <c r="A26" s="176" t="s">
        <v>37</v>
      </c>
      <c r="B26" s="85">
        <v>73913</v>
      </c>
      <c r="C26" s="85"/>
      <c r="D26" s="85">
        <v>17700</v>
      </c>
      <c r="E26" s="85">
        <v>184250</v>
      </c>
      <c r="F26" s="233">
        <f t="shared" si="0"/>
        <v>2.4927955839974025</v>
      </c>
      <c r="G26" s="85">
        <v>3745</v>
      </c>
      <c r="H26" s="85">
        <v>126</v>
      </c>
      <c r="I26" s="85">
        <v>3871</v>
      </c>
      <c r="J26" s="174">
        <f t="shared" si="1"/>
        <v>5.2372383748461031E-2</v>
      </c>
    </row>
    <row r="27" spans="1:10" x14ac:dyDescent="0.2">
      <c r="A27" s="176" t="s">
        <v>245</v>
      </c>
      <c r="B27" s="85">
        <v>33327</v>
      </c>
      <c r="C27" s="85"/>
      <c r="D27" s="85">
        <v>11438</v>
      </c>
      <c r="E27" s="85">
        <v>61275</v>
      </c>
      <c r="F27" s="233">
        <f t="shared" si="0"/>
        <v>1.8385993338734359</v>
      </c>
      <c r="G27" s="85">
        <v>41597</v>
      </c>
      <c r="H27" s="85">
        <v>879</v>
      </c>
      <c r="I27" s="85">
        <v>42476</v>
      </c>
      <c r="J27" s="174">
        <f t="shared" si="1"/>
        <v>1.27452215921025</v>
      </c>
    </row>
    <row r="28" spans="1:10" x14ac:dyDescent="0.2">
      <c r="A28" s="176" t="s">
        <v>38</v>
      </c>
      <c r="B28" s="85">
        <v>15994</v>
      </c>
      <c r="C28" s="85"/>
      <c r="D28" s="85">
        <v>4098</v>
      </c>
      <c r="E28" s="85">
        <v>103068</v>
      </c>
      <c r="F28" s="233">
        <f t="shared" si="0"/>
        <v>6.4441665624609232</v>
      </c>
      <c r="G28" s="85">
        <v>49398</v>
      </c>
      <c r="H28" s="85">
        <v>6220</v>
      </c>
      <c r="I28" s="85">
        <v>55618</v>
      </c>
      <c r="J28" s="174">
        <f t="shared" si="1"/>
        <v>3.4774290358884583</v>
      </c>
    </row>
    <row r="29" spans="1:10" x14ac:dyDescent="0.2">
      <c r="A29" s="176" t="s">
        <v>246</v>
      </c>
      <c r="B29" s="85">
        <v>31477</v>
      </c>
      <c r="C29" s="85"/>
      <c r="D29" s="85">
        <v>10036</v>
      </c>
      <c r="E29" s="85">
        <v>83570</v>
      </c>
      <c r="F29" s="233">
        <f t="shared" si="0"/>
        <v>2.6549544111573531</v>
      </c>
      <c r="G29" s="85">
        <v>4455</v>
      </c>
      <c r="H29" s="85">
        <v>4766</v>
      </c>
      <c r="I29" s="85">
        <v>9221</v>
      </c>
      <c r="J29" s="174">
        <f t="shared" si="1"/>
        <v>0.29294405438891891</v>
      </c>
    </row>
    <row r="30" spans="1:10" x14ac:dyDescent="0.2">
      <c r="A30" s="176" t="s">
        <v>39</v>
      </c>
      <c r="B30" s="85">
        <v>435716</v>
      </c>
      <c r="C30" s="85"/>
      <c r="D30" s="85">
        <v>44240</v>
      </c>
      <c r="E30" s="85">
        <v>1208536</v>
      </c>
      <c r="F30" s="233">
        <f t="shared" si="0"/>
        <v>2.7736782674953409</v>
      </c>
      <c r="G30" s="85">
        <v>471244</v>
      </c>
      <c r="H30" s="85">
        <v>713</v>
      </c>
      <c r="I30" s="85">
        <v>471957</v>
      </c>
      <c r="J30" s="174">
        <f t="shared" si="1"/>
        <v>1.0831757383249641</v>
      </c>
    </row>
    <row r="31" spans="1:10" x14ac:dyDescent="0.2">
      <c r="A31" s="176" t="s">
        <v>247</v>
      </c>
      <c r="B31" s="85">
        <v>10188</v>
      </c>
      <c r="C31" s="85"/>
      <c r="D31" s="85">
        <v>2496</v>
      </c>
      <c r="E31" s="85">
        <v>22649</v>
      </c>
      <c r="F31" s="233">
        <f t="shared" si="0"/>
        <v>2.2231056144483707</v>
      </c>
      <c r="G31" s="85">
        <v>5770</v>
      </c>
      <c r="H31" s="85">
        <v>179</v>
      </c>
      <c r="I31" s="85">
        <v>5949</v>
      </c>
      <c r="J31" s="174">
        <f t="shared" si="1"/>
        <v>0.58392226148409898</v>
      </c>
    </row>
    <row r="32" spans="1:10" x14ac:dyDescent="0.2">
      <c r="A32" s="176" t="s">
        <v>64</v>
      </c>
      <c r="B32" s="85">
        <v>1202</v>
      </c>
      <c r="C32" s="85"/>
      <c r="D32" s="85">
        <v>2080</v>
      </c>
      <c r="E32" s="85">
        <v>4420</v>
      </c>
      <c r="F32" s="233">
        <f t="shared" si="0"/>
        <v>3.6772046589018301</v>
      </c>
      <c r="G32" s="85">
        <v>0</v>
      </c>
      <c r="H32" s="85">
        <v>0</v>
      </c>
      <c r="I32" s="85">
        <v>0</v>
      </c>
      <c r="J32" s="174">
        <f t="shared" si="1"/>
        <v>0</v>
      </c>
    </row>
    <row r="33" spans="1:10" x14ac:dyDescent="0.2">
      <c r="A33" s="176" t="s">
        <v>40</v>
      </c>
      <c r="B33" s="85">
        <v>235644</v>
      </c>
      <c r="C33" s="85"/>
      <c r="D33" s="85">
        <v>25506</v>
      </c>
      <c r="E33" s="85">
        <v>846108</v>
      </c>
      <c r="F33" s="233">
        <f t="shared" si="0"/>
        <v>3.5906197484340785</v>
      </c>
      <c r="G33" s="85">
        <v>118377</v>
      </c>
      <c r="H33" s="85">
        <v>489</v>
      </c>
      <c r="I33" s="85">
        <v>118866</v>
      </c>
      <c r="J33" s="174">
        <f t="shared" si="1"/>
        <v>0.50443041197738958</v>
      </c>
    </row>
    <row r="34" spans="1:10" x14ac:dyDescent="0.2">
      <c r="A34" s="176" t="s">
        <v>41</v>
      </c>
      <c r="B34" s="85">
        <v>98020</v>
      </c>
      <c r="C34" s="85"/>
      <c r="D34" s="85">
        <v>20176</v>
      </c>
      <c r="E34" s="85">
        <v>395872</v>
      </c>
      <c r="F34" s="233">
        <f t="shared" si="0"/>
        <v>4.0386859824525603</v>
      </c>
      <c r="G34" s="85">
        <v>142030</v>
      </c>
      <c r="H34" s="85">
        <v>5434</v>
      </c>
      <c r="I34" s="85">
        <v>147464</v>
      </c>
      <c r="J34" s="174">
        <f t="shared" si="1"/>
        <v>1.5044276678228934</v>
      </c>
    </row>
    <row r="35" spans="1:10" x14ac:dyDescent="0.2">
      <c r="A35" s="176" t="s">
        <v>42</v>
      </c>
      <c r="B35" s="85">
        <v>14839</v>
      </c>
      <c r="C35" s="85"/>
      <c r="D35" s="85">
        <v>4700</v>
      </c>
      <c r="E35" s="85">
        <v>32087</v>
      </c>
      <c r="F35" s="233">
        <f t="shared" si="0"/>
        <v>2.1623424759080803</v>
      </c>
      <c r="G35" s="85">
        <v>11140</v>
      </c>
      <c r="H35" s="85">
        <v>104</v>
      </c>
      <c r="I35" s="85">
        <v>11244</v>
      </c>
      <c r="J35" s="174">
        <f t="shared" si="1"/>
        <v>0.75773300087606976</v>
      </c>
    </row>
    <row r="36" spans="1:10" x14ac:dyDescent="0.2">
      <c r="A36" s="176" t="s">
        <v>43</v>
      </c>
      <c r="B36" s="85">
        <v>47617</v>
      </c>
      <c r="C36" s="85"/>
      <c r="D36" s="85">
        <v>3432</v>
      </c>
      <c r="E36" s="85">
        <v>255408</v>
      </c>
      <c r="F36" s="233">
        <f t="shared" si="0"/>
        <v>5.3637986433416636</v>
      </c>
      <c r="G36" s="85">
        <v>36536</v>
      </c>
      <c r="H36" s="85">
        <v>0</v>
      </c>
      <c r="I36" s="85">
        <v>36536</v>
      </c>
      <c r="J36" s="174">
        <f t="shared" si="1"/>
        <v>0.7672889934267173</v>
      </c>
    </row>
    <row r="37" spans="1:10" x14ac:dyDescent="0.2">
      <c r="A37" s="176" t="s">
        <v>248</v>
      </c>
      <c r="B37" s="85">
        <v>135751</v>
      </c>
      <c r="C37" s="85"/>
      <c r="D37" s="85">
        <v>15117</v>
      </c>
      <c r="E37" s="85">
        <v>405452</v>
      </c>
      <c r="F37" s="233">
        <f t="shared" si="0"/>
        <v>2.9867330627398694</v>
      </c>
      <c r="G37" s="85">
        <v>94939</v>
      </c>
      <c r="H37" s="85">
        <v>0</v>
      </c>
      <c r="I37" s="85">
        <v>94939</v>
      </c>
      <c r="J37" s="174">
        <f t="shared" si="1"/>
        <v>0.69936133067159723</v>
      </c>
    </row>
    <row r="38" spans="1:10" x14ac:dyDescent="0.2">
      <c r="A38" s="176" t="s">
        <v>44</v>
      </c>
      <c r="B38" s="85">
        <v>11843</v>
      </c>
      <c r="C38" s="85"/>
      <c r="D38" s="85">
        <v>2450</v>
      </c>
      <c r="E38" s="85">
        <v>24340</v>
      </c>
      <c r="F38" s="233">
        <f t="shared" si="0"/>
        <v>2.0552224943004305</v>
      </c>
      <c r="G38" s="85">
        <v>111</v>
      </c>
      <c r="H38" s="85">
        <v>0</v>
      </c>
      <c r="I38" s="85">
        <v>111</v>
      </c>
      <c r="J38" s="174">
        <f t="shared" si="1"/>
        <v>9.3726251794308876E-3</v>
      </c>
    </row>
    <row r="39" spans="1:10" x14ac:dyDescent="0.2">
      <c r="A39" s="176" t="s">
        <v>45</v>
      </c>
      <c r="B39" s="85">
        <v>26760</v>
      </c>
      <c r="C39" s="85"/>
      <c r="D39" s="85">
        <v>4741</v>
      </c>
      <c r="E39" s="85">
        <v>97000</v>
      </c>
      <c r="F39" s="233">
        <f t="shared" si="0"/>
        <v>3.6248131539611359</v>
      </c>
      <c r="G39" s="85">
        <v>22318</v>
      </c>
      <c r="H39" s="85">
        <v>680</v>
      </c>
      <c r="I39" s="85">
        <v>22998</v>
      </c>
      <c r="J39" s="174">
        <f t="shared" si="1"/>
        <v>0.85941704035874444</v>
      </c>
    </row>
    <row r="40" spans="1:10" x14ac:dyDescent="0.2">
      <c r="A40" s="176" t="s">
        <v>46</v>
      </c>
      <c r="B40" s="85">
        <v>12091</v>
      </c>
      <c r="C40" s="85"/>
      <c r="D40" s="85">
        <v>2704</v>
      </c>
      <c r="E40" s="85">
        <v>25740</v>
      </c>
      <c r="F40" s="233">
        <f t="shared" si="0"/>
        <v>2.1288561740137291</v>
      </c>
      <c r="G40" s="85">
        <v>9000</v>
      </c>
      <c r="H40" s="85">
        <v>6000</v>
      </c>
      <c r="I40" s="85">
        <v>15000</v>
      </c>
      <c r="J40" s="174">
        <f t="shared" si="1"/>
        <v>1.2405921759986767</v>
      </c>
    </row>
    <row r="41" spans="1:10" x14ac:dyDescent="0.2">
      <c r="A41" s="176" t="s">
        <v>47</v>
      </c>
      <c r="B41" s="85">
        <v>39166</v>
      </c>
      <c r="C41" s="85"/>
      <c r="D41" s="85">
        <v>6084</v>
      </c>
      <c r="E41" s="85">
        <v>119325</v>
      </c>
      <c r="F41" s="233">
        <f t="shared" si="0"/>
        <v>3.0466476025123832</v>
      </c>
      <c r="G41" s="85">
        <v>5382</v>
      </c>
      <c r="H41" s="85">
        <v>86</v>
      </c>
      <c r="I41" s="85">
        <v>5468</v>
      </c>
      <c r="J41" s="174">
        <f t="shared" si="1"/>
        <v>0.13961088699382118</v>
      </c>
    </row>
    <row r="42" spans="1:10" x14ac:dyDescent="0.2">
      <c r="A42" s="176" t="s">
        <v>249</v>
      </c>
      <c r="B42" s="85">
        <v>384320</v>
      </c>
      <c r="C42" s="85"/>
      <c r="D42" s="85">
        <v>31668</v>
      </c>
      <c r="E42" s="85">
        <v>1142265</v>
      </c>
      <c r="F42" s="233">
        <f t="shared" si="0"/>
        <v>2.9721716278101584</v>
      </c>
      <c r="G42" s="85">
        <v>425699</v>
      </c>
      <c r="H42" s="85">
        <v>662</v>
      </c>
      <c r="I42" s="85">
        <v>426361</v>
      </c>
      <c r="J42" s="174">
        <f t="shared" si="1"/>
        <v>1.1093906119900083</v>
      </c>
    </row>
    <row r="43" spans="1:10" x14ac:dyDescent="0.2">
      <c r="A43" s="176" t="s">
        <v>250</v>
      </c>
      <c r="B43" s="85">
        <v>77213</v>
      </c>
      <c r="C43" s="85"/>
      <c r="D43" s="85">
        <v>5460</v>
      </c>
      <c r="E43" s="85">
        <v>96580</v>
      </c>
      <c r="F43" s="233">
        <f t="shared" si="0"/>
        <v>1.2508256381697382</v>
      </c>
      <c r="G43" s="85">
        <v>17562</v>
      </c>
      <c r="H43" s="85">
        <v>360</v>
      </c>
      <c r="I43" s="85">
        <v>17922</v>
      </c>
      <c r="J43" s="174">
        <f t="shared" si="1"/>
        <v>0.23211117298900444</v>
      </c>
    </row>
    <row r="44" spans="1:10" x14ac:dyDescent="0.2">
      <c r="A44" s="176" t="s">
        <v>65</v>
      </c>
      <c r="B44" s="85">
        <v>156325</v>
      </c>
      <c r="C44" s="85"/>
      <c r="D44" s="85">
        <v>31666</v>
      </c>
      <c r="E44" s="85">
        <v>782815</v>
      </c>
      <c r="F44" s="233">
        <f t="shared" si="0"/>
        <v>5.0076123460738842</v>
      </c>
      <c r="G44" s="85">
        <v>75006</v>
      </c>
      <c r="H44" s="85">
        <v>544</v>
      </c>
      <c r="I44" s="85">
        <v>75550</v>
      </c>
      <c r="J44" s="174">
        <f t="shared" si="1"/>
        <v>0.4832880217495602</v>
      </c>
    </row>
    <row r="45" spans="1:10" x14ac:dyDescent="0.2">
      <c r="A45" s="176" t="s">
        <v>251</v>
      </c>
      <c r="B45" s="85">
        <v>23447</v>
      </c>
      <c r="C45" s="85"/>
      <c r="D45" s="85">
        <v>6962</v>
      </c>
      <c r="E45" s="85">
        <v>75584</v>
      </c>
      <c r="F45" s="233">
        <f t="shared" si="0"/>
        <v>3.2236106964643665</v>
      </c>
      <c r="G45" s="85">
        <v>9784</v>
      </c>
      <c r="H45" s="85">
        <v>5123</v>
      </c>
      <c r="I45" s="85">
        <v>14907</v>
      </c>
      <c r="J45" s="174">
        <f t="shared" si="1"/>
        <v>0.63577429948394248</v>
      </c>
    </row>
    <row r="46" spans="1:10" x14ac:dyDescent="0.2">
      <c r="A46" s="176" t="s">
        <v>48</v>
      </c>
      <c r="B46" s="85">
        <v>22406</v>
      </c>
      <c r="C46" s="85"/>
      <c r="D46" s="85">
        <v>8320</v>
      </c>
      <c r="E46" s="85">
        <v>152892</v>
      </c>
      <c r="F46" s="233">
        <f t="shared" si="0"/>
        <v>6.8237079353744532</v>
      </c>
      <c r="G46" s="85">
        <v>28415</v>
      </c>
      <c r="H46" s="85">
        <v>2548</v>
      </c>
      <c r="I46" s="85">
        <v>30963</v>
      </c>
      <c r="J46" s="174">
        <f t="shared" si="1"/>
        <v>1.3819066321521021</v>
      </c>
    </row>
    <row r="47" spans="1:10" x14ac:dyDescent="0.2">
      <c r="A47" s="176" t="s">
        <v>49</v>
      </c>
      <c r="B47" s="85">
        <v>132488</v>
      </c>
      <c r="C47" s="85"/>
      <c r="D47" s="85">
        <v>22923</v>
      </c>
      <c r="E47" s="85">
        <v>588969</v>
      </c>
      <c r="F47" s="233">
        <f t="shared" si="0"/>
        <v>4.445451663546887</v>
      </c>
      <c r="G47" s="85">
        <v>238760</v>
      </c>
      <c r="H47" s="85">
        <v>428</v>
      </c>
      <c r="I47" s="85">
        <v>239188</v>
      </c>
      <c r="J47" s="174">
        <f t="shared" si="1"/>
        <v>1.8053559567658959</v>
      </c>
    </row>
    <row r="48" spans="1:10" x14ac:dyDescent="0.2">
      <c r="A48" s="176" t="s">
        <v>252</v>
      </c>
      <c r="B48" s="85">
        <v>8669</v>
      </c>
      <c r="C48" s="85"/>
      <c r="D48" s="85">
        <v>2288</v>
      </c>
      <c r="E48" s="85">
        <v>26700</v>
      </c>
      <c r="F48" s="233">
        <f t="shared" si="0"/>
        <v>3.0799400161494983</v>
      </c>
      <c r="G48" s="85">
        <v>630</v>
      </c>
      <c r="H48" s="85">
        <v>540</v>
      </c>
      <c r="I48" s="85">
        <v>1170</v>
      </c>
      <c r="J48" s="174">
        <f t="shared" si="1"/>
        <v>0.13496366362902296</v>
      </c>
    </row>
    <row r="49" spans="1:10" x14ac:dyDescent="0.2">
      <c r="A49" s="176" t="s">
        <v>50</v>
      </c>
      <c r="B49" s="85">
        <v>20740</v>
      </c>
      <c r="C49" s="85"/>
      <c r="D49" s="85">
        <v>8112</v>
      </c>
      <c r="E49" s="85">
        <v>34177</v>
      </c>
      <c r="F49" s="233">
        <f t="shared" si="0"/>
        <v>1.6478784956605592</v>
      </c>
      <c r="G49" s="85">
        <v>4404</v>
      </c>
      <c r="H49" s="85">
        <v>882</v>
      </c>
      <c r="I49" s="85">
        <v>5286</v>
      </c>
      <c r="J49" s="174">
        <f t="shared" si="1"/>
        <v>0.2548698167791707</v>
      </c>
    </row>
    <row r="50" spans="1:10" x14ac:dyDescent="0.2">
      <c r="A50" s="176" t="s">
        <v>253</v>
      </c>
      <c r="B50" s="85">
        <v>24199</v>
      </c>
      <c r="C50" s="85"/>
      <c r="D50" s="85">
        <v>5572</v>
      </c>
      <c r="E50" s="85">
        <v>43758</v>
      </c>
      <c r="F50" s="233">
        <f t="shared" si="0"/>
        <v>1.8082565395264267</v>
      </c>
      <c r="G50" s="85">
        <v>4632</v>
      </c>
      <c r="H50" s="85">
        <v>0</v>
      </c>
      <c r="I50" s="85">
        <v>4632</v>
      </c>
      <c r="J50" s="174">
        <f t="shared" si="1"/>
        <v>0.19141286830034299</v>
      </c>
    </row>
    <row r="51" spans="1:10" x14ac:dyDescent="0.2">
      <c r="A51" s="176" t="s">
        <v>254</v>
      </c>
      <c r="B51" s="85">
        <v>252603</v>
      </c>
      <c r="C51" s="85"/>
      <c r="D51" s="85">
        <v>53400</v>
      </c>
      <c r="E51" s="85">
        <v>1351848</v>
      </c>
      <c r="F51" s="233">
        <f t="shared" si="0"/>
        <v>5.3516704077148729</v>
      </c>
      <c r="G51" s="85">
        <v>562588</v>
      </c>
      <c r="H51" s="85">
        <v>9932</v>
      </c>
      <c r="I51" s="85">
        <v>572520</v>
      </c>
      <c r="J51" s="174">
        <f t="shared" si="1"/>
        <v>2.2664813957078893</v>
      </c>
    </row>
    <row r="52" spans="1:10" x14ac:dyDescent="0.2">
      <c r="A52" s="176" t="s">
        <v>51</v>
      </c>
      <c r="B52" s="85">
        <v>4330</v>
      </c>
      <c r="C52" s="85"/>
      <c r="D52" s="85">
        <v>2080</v>
      </c>
      <c r="E52" s="85">
        <v>16982</v>
      </c>
      <c r="F52" s="233">
        <f t="shared" si="0"/>
        <v>3.9219399538106234</v>
      </c>
      <c r="G52" s="85">
        <v>9432</v>
      </c>
      <c r="H52" s="85">
        <v>5</v>
      </c>
      <c r="I52" s="85">
        <v>9437</v>
      </c>
      <c r="J52" s="174">
        <f t="shared" si="1"/>
        <v>2.1794457274826788</v>
      </c>
    </row>
    <row r="53" spans="1:10" x14ac:dyDescent="0.2">
      <c r="A53" s="176" t="s">
        <v>52</v>
      </c>
      <c r="B53" s="85">
        <v>44409</v>
      </c>
      <c r="C53" s="85"/>
      <c r="D53" s="85">
        <v>3610</v>
      </c>
      <c r="E53" s="85">
        <v>53872</v>
      </c>
      <c r="F53" s="233">
        <f t="shared" si="0"/>
        <v>1.2130874372311919</v>
      </c>
      <c r="G53" s="85">
        <v>13468</v>
      </c>
      <c r="H53" s="85">
        <v>0</v>
      </c>
      <c r="I53" s="85">
        <v>13468</v>
      </c>
      <c r="J53" s="174">
        <f t="shared" si="1"/>
        <v>0.30327185930779799</v>
      </c>
    </row>
    <row r="54" spans="1:10" x14ac:dyDescent="0.2">
      <c r="A54" s="176" t="s">
        <v>53</v>
      </c>
      <c r="B54" s="85">
        <v>52745</v>
      </c>
      <c r="C54" s="85"/>
      <c r="D54" s="85">
        <v>17108</v>
      </c>
      <c r="E54" s="85">
        <v>183185</v>
      </c>
      <c r="F54" s="233">
        <f t="shared" si="0"/>
        <v>3.4730306190160203</v>
      </c>
      <c r="G54" s="85">
        <v>6657</v>
      </c>
      <c r="H54" s="85">
        <v>28</v>
      </c>
      <c r="I54" s="85">
        <v>6685</v>
      </c>
      <c r="J54" s="174">
        <f t="shared" si="1"/>
        <v>0.1267418712674187</v>
      </c>
    </row>
    <row r="55" spans="1:10" x14ac:dyDescent="0.2">
      <c r="A55" s="176" t="s">
        <v>255</v>
      </c>
      <c r="B55" s="85">
        <v>21638</v>
      </c>
      <c r="C55" s="85"/>
      <c r="D55" s="85">
        <v>5252</v>
      </c>
      <c r="E55" s="85">
        <v>67483</v>
      </c>
      <c r="F55" s="233">
        <f t="shared" si="0"/>
        <v>3.1187263148165263</v>
      </c>
      <c r="G55" s="85">
        <v>15930</v>
      </c>
      <c r="H55" s="85">
        <v>25</v>
      </c>
      <c r="I55" s="85">
        <v>15955</v>
      </c>
      <c r="J55" s="174">
        <f t="shared" si="1"/>
        <v>0.73736019964876609</v>
      </c>
    </row>
    <row r="56" spans="1:10" x14ac:dyDescent="0.2">
      <c r="A56" s="176" t="s">
        <v>54</v>
      </c>
      <c r="B56" s="85">
        <v>43745</v>
      </c>
      <c r="C56" s="85"/>
      <c r="D56" s="85">
        <v>11076</v>
      </c>
      <c r="E56" s="85">
        <v>175236</v>
      </c>
      <c r="F56" s="233">
        <f t="shared" si="0"/>
        <v>4.005852097382558</v>
      </c>
      <c r="G56" s="85">
        <v>20191</v>
      </c>
      <c r="H56" s="85">
        <v>0</v>
      </c>
      <c r="I56" s="85">
        <v>20191</v>
      </c>
      <c r="J56" s="174">
        <f t="shared" si="1"/>
        <v>0.46156132129386218</v>
      </c>
    </row>
    <row r="57" spans="1:10" x14ac:dyDescent="0.2">
      <c r="A57" s="176" t="s">
        <v>55</v>
      </c>
      <c r="B57" s="85">
        <v>53315</v>
      </c>
      <c r="C57" s="85"/>
      <c r="D57" s="85">
        <v>9516</v>
      </c>
      <c r="E57" s="85">
        <v>78830</v>
      </c>
      <c r="F57" s="233">
        <f t="shared" si="0"/>
        <v>1.4785707586983026</v>
      </c>
      <c r="G57" s="85">
        <v>1973</v>
      </c>
      <c r="H57" s="85">
        <v>0</v>
      </c>
      <c r="I57" s="85">
        <v>1973</v>
      </c>
      <c r="J57" s="174">
        <f t="shared" si="1"/>
        <v>3.7006470974397451E-2</v>
      </c>
    </row>
    <row r="58" spans="1:10" x14ac:dyDescent="0.2">
      <c r="A58" s="176" t="s">
        <v>56</v>
      </c>
      <c r="B58" s="85">
        <v>53162</v>
      </c>
      <c r="C58" s="85"/>
      <c r="D58" s="85">
        <v>17732</v>
      </c>
      <c r="E58" s="85">
        <v>155884</v>
      </c>
      <c r="F58" s="233">
        <f t="shared" si="0"/>
        <v>2.9322448365373761</v>
      </c>
      <c r="G58" s="85">
        <v>24132</v>
      </c>
      <c r="H58" s="85">
        <v>0</v>
      </c>
      <c r="I58" s="85">
        <v>24132</v>
      </c>
      <c r="J58" s="174">
        <f t="shared" si="1"/>
        <v>0.45393326059967648</v>
      </c>
    </row>
    <row r="59" spans="1:10" x14ac:dyDescent="0.2">
      <c r="A59" s="176" t="s">
        <v>57</v>
      </c>
      <c r="B59" s="85">
        <v>245829</v>
      </c>
      <c r="C59" s="85"/>
      <c r="D59" s="85">
        <v>30556</v>
      </c>
      <c r="E59" s="85">
        <v>798756</v>
      </c>
      <c r="F59" s="233">
        <f t="shared" si="0"/>
        <v>3.2492342237897076</v>
      </c>
      <c r="G59" s="85">
        <v>91704</v>
      </c>
      <c r="H59" s="85">
        <v>791</v>
      </c>
      <c r="I59" s="85">
        <v>92495</v>
      </c>
      <c r="J59" s="174">
        <f t="shared" si="1"/>
        <v>0.37625747979286417</v>
      </c>
    </row>
    <row r="60" spans="1:10" x14ac:dyDescent="0.2">
      <c r="A60" s="176" t="s">
        <v>58</v>
      </c>
      <c r="B60" s="85">
        <v>127049</v>
      </c>
      <c r="C60" s="85"/>
      <c r="D60" s="85">
        <v>15912</v>
      </c>
      <c r="E60" s="85">
        <v>328964</v>
      </c>
      <c r="F60" s="233">
        <f t="shared" si="0"/>
        <v>2.5892687073491332</v>
      </c>
      <c r="G60" s="85">
        <v>34873</v>
      </c>
      <c r="H60" s="85">
        <v>107</v>
      </c>
      <c r="I60" s="85">
        <v>34980</v>
      </c>
      <c r="J60" s="174">
        <f t="shared" si="1"/>
        <v>0.2753268423993892</v>
      </c>
    </row>
    <row r="61" spans="1:10" x14ac:dyDescent="0.2">
      <c r="A61" s="176" t="s">
        <v>256</v>
      </c>
      <c r="B61" s="85">
        <v>4830</v>
      </c>
      <c r="C61" s="85"/>
      <c r="D61" s="85">
        <v>2600</v>
      </c>
      <c r="E61" s="85">
        <v>10000</v>
      </c>
      <c r="F61" s="233">
        <f t="shared" si="0"/>
        <v>2.0703933747412009</v>
      </c>
      <c r="G61" s="85">
        <v>1300</v>
      </c>
      <c r="H61" s="85">
        <v>0</v>
      </c>
      <c r="I61" s="85">
        <v>1300</v>
      </c>
      <c r="J61" s="174">
        <f t="shared" si="1"/>
        <v>0.2691511387163561</v>
      </c>
    </row>
    <row r="62" spans="1:10" x14ac:dyDescent="0.2">
      <c r="A62" s="176" t="s">
        <v>257</v>
      </c>
      <c r="B62" s="85">
        <v>113328</v>
      </c>
      <c r="C62" s="85"/>
      <c r="D62" s="85">
        <v>22880</v>
      </c>
      <c r="E62" s="85">
        <v>883882</v>
      </c>
      <c r="F62" s="233">
        <f t="shared" si="0"/>
        <v>7.7993258506282652</v>
      </c>
      <c r="G62" s="85">
        <v>235160</v>
      </c>
      <c r="H62" s="85">
        <v>0</v>
      </c>
      <c r="I62" s="85">
        <v>235160</v>
      </c>
      <c r="J62" s="174">
        <f t="shared" si="1"/>
        <v>2.0750388253564873</v>
      </c>
    </row>
    <row r="63" spans="1:10" x14ac:dyDescent="0.2">
      <c r="A63" s="176" t="s">
        <v>59</v>
      </c>
      <c r="B63" s="85">
        <v>22539</v>
      </c>
      <c r="C63" s="85"/>
      <c r="D63" s="85">
        <v>3136</v>
      </c>
      <c r="E63" s="85">
        <v>63609</v>
      </c>
      <c r="F63" s="233">
        <f t="shared" si="0"/>
        <v>2.8221748968454681</v>
      </c>
      <c r="G63" s="85">
        <v>1560</v>
      </c>
      <c r="H63" s="85">
        <v>0</v>
      </c>
      <c r="I63" s="85">
        <v>1560</v>
      </c>
      <c r="J63" s="174">
        <f t="shared" si="1"/>
        <v>6.9213363503261016E-2</v>
      </c>
    </row>
    <row r="64" spans="1:10" x14ac:dyDescent="0.2">
      <c r="A64" s="176" t="s">
        <v>66</v>
      </c>
      <c r="B64" s="85">
        <v>59616</v>
      </c>
      <c r="C64" s="85"/>
      <c r="D64" s="85">
        <v>14300</v>
      </c>
      <c r="E64" s="85">
        <v>163634</v>
      </c>
      <c r="F64" s="233">
        <f t="shared" si="0"/>
        <v>2.7448000536768653</v>
      </c>
      <c r="G64" s="85">
        <v>33485</v>
      </c>
      <c r="H64" s="85">
        <v>0</v>
      </c>
      <c r="I64" s="85">
        <v>33485</v>
      </c>
      <c r="J64" s="174">
        <f t="shared" si="1"/>
        <v>0.56167807300053674</v>
      </c>
    </row>
    <row r="65" spans="1:11" x14ac:dyDescent="0.2">
      <c r="A65" s="224" t="s">
        <v>258</v>
      </c>
      <c r="B65" s="85">
        <v>52132</v>
      </c>
      <c r="C65" s="85"/>
      <c r="D65" s="85">
        <v>5782</v>
      </c>
      <c r="E65" s="85">
        <v>101563</v>
      </c>
      <c r="F65" s="233">
        <f t="shared" si="0"/>
        <v>1.9481892120003068</v>
      </c>
      <c r="G65" s="85">
        <v>1524</v>
      </c>
      <c r="H65" s="85">
        <v>40</v>
      </c>
      <c r="I65" s="85">
        <v>1564</v>
      </c>
      <c r="J65" s="174">
        <f t="shared" si="1"/>
        <v>3.0000767283050716E-2</v>
      </c>
    </row>
    <row r="66" spans="1:11" x14ac:dyDescent="0.2">
      <c r="A66" s="176" t="s">
        <v>60</v>
      </c>
      <c r="B66" s="85">
        <v>964</v>
      </c>
      <c r="C66" s="85"/>
      <c r="D66" s="85">
        <v>1800</v>
      </c>
      <c r="E66" s="85">
        <v>900</v>
      </c>
      <c r="F66" s="233">
        <f t="shared" si="0"/>
        <v>0.93360995850622408</v>
      </c>
      <c r="G66" s="85">
        <v>0</v>
      </c>
      <c r="H66" s="85">
        <v>0</v>
      </c>
      <c r="I66" s="85">
        <v>0</v>
      </c>
      <c r="J66" s="174">
        <f t="shared" si="1"/>
        <v>0</v>
      </c>
    </row>
    <row r="67" spans="1:11" x14ac:dyDescent="0.2">
      <c r="A67" s="176" t="s">
        <v>259</v>
      </c>
      <c r="B67" s="85">
        <v>46286</v>
      </c>
      <c r="C67" s="85"/>
      <c r="D67" s="85">
        <v>8320</v>
      </c>
      <c r="E67" s="85">
        <v>97519</v>
      </c>
      <c r="F67" s="233">
        <f t="shared" si="0"/>
        <v>2.106878969882902</v>
      </c>
      <c r="G67" s="85">
        <v>12000</v>
      </c>
      <c r="H67" s="85">
        <v>50</v>
      </c>
      <c r="I67" s="85">
        <v>12050</v>
      </c>
      <c r="J67" s="174">
        <f t="shared" si="1"/>
        <v>0.2603378991487707</v>
      </c>
    </row>
    <row r="68" spans="1:11" x14ac:dyDescent="0.2">
      <c r="A68" s="176" t="s">
        <v>260</v>
      </c>
      <c r="B68" s="85">
        <v>40333</v>
      </c>
      <c r="C68" s="85"/>
      <c r="D68" s="85">
        <v>10085</v>
      </c>
      <c r="E68" s="85">
        <v>246755</v>
      </c>
      <c r="F68" s="233">
        <f t="shared" si="0"/>
        <v>6.1179431234968886</v>
      </c>
      <c r="G68" s="85">
        <v>49995</v>
      </c>
      <c r="H68" s="85">
        <v>0</v>
      </c>
      <c r="I68" s="85">
        <v>49995</v>
      </c>
      <c r="J68" s="174">
        <f t="shared" si="1"/>
        <v>1.2395556988074281</v>
      </c>
    </row>
    <row r="69" spans="1:11" x14ac:dyDescent="0.2">
      <c r="A69" s="176" t="s">
        <v>261</v>
      </c>
      <c r="B69" s="85">
        <v>25085</v>
      </c>
      <c r="C69" s="85"/>
      <c r="D69" s="85">
        <v>3826</v>
      </c>
      <c r="E69" s="85">
        <v>62494</v>
      </c>
      <c r="F69" s="233">
        <f t="shared" si="0"/>
        <v>2.4912896153079531</v>
      </c>
      <c r="G69" s="85">
        <v>20697</v>
      </c>
      <c r="H69" s="85">
        <v>1069</v>
      </c>
      <c r="I69" s="85">
        <v>21766</v>
      </c>
      <c r="J69" s="174">
        <f t="shared" si="1"/>
        <v>0.86768985449471792</v>
      </c>
    </row>
    <row r="70" spans="1:11" x14ac:dyDescent="0.2">
      <c r="A70" s="176" t="s">
        <v>262</v>
      </c>
      <c r="B70" s="85">
        <v>11525</v>
      </c>
      <c r="C70" s="85"/>
      <c r="D70" s="85">
        <v>3004</v>
      </c>
      <c r="E70" s="85">
        <v>107055</v>
      </c>
      <c r="F70" s="233">
        <f t="shared" ref="F70:F73" si="2">E70/B70</f>
        <v>9.2889370932754876</v>
      </c>
      <c r="G70" s="85">
        <v>260</v>
      </c>
      <c r="H70" s="85">
        <v>18</v>
      </c>
      <c r="I70" s="85">
        <v>278</v>
      </c>
      <c r="J70" s="174">
        <f t="shared" ref="J70:J73" si="3">I70/B70</f>
        <v>2.4121475054229936E-2</v>
      </c>
    </row>
    <row r="71" spans="1:11" x14ac:dyDescent="0.2">
      <c r="A71" s="176" t="s">
        <v>61</v>
      </c>
      <c r="B71" s="85">
        <v>15406</v>
      </c>
      <c r="C71" s="85"/>
      <c r="D71" s="85">
        <v>3068</v>
      </c>
      <c r="E71" s="85">
        <v>45039</v>
      </c>
      <c r="F71" s="233">
        <f t="shared" si="2"/>
        <v>2.9234713747890431</v>
      </c>
      <c r="G71" s="85">
        <v>5160</v>
      </c>
      <c r="H71" s="85">
        <v>0</v>
      </c>
      <c r="I71" s="85">
        <v>5160</v>
      </c>
      <c r="J71" s="174">
        <f t="shared" si="3"/>
        <v>0.33493444112683368</v>
      </c>
    </row>
    <row r="72" spans="1:11" x14ac:dyDescent="0.2">
      <c r="A72" s="225" t="s">
        <v>263</v>
      </c>
      <c r="B72" s="46">
        <v>14743</v>
      </c>
      <c r="C72" s="85"/>
      <c r="D72" s="85">
        <v>7608</v>
      </c>
      <c r="E72" s="85">
        <v>84555</v>
      </c>
      <c r="F72" s="233">
        <f t="shared" si="2"/>
        <v>5.7352641931764223</v>
      </c>
      <c r="G72" s="85">
        <v>1554</v>
      </c>
      <c r="H72" s="85">
        <v>300</v>
      </c>
      <c r="I72" s="85">
        <v>1854</v>
      </c>
      <c r="J72" s="174">
        <f t="shared" si="3"/>
        <v>0.12575459540120734</v>
      </c>
    </row>
    <row r="73" spans="1:11" x14ac:dyDescent="0.2">
      <c r="A73" s="228" t="s">
        <v>62</v>
      </c>
      <c r="B73" s="200">
        <f>SUM(B5:B72)</f>
        <v>4671955</v>
      </c>
      <c r="C73" s="200" t="s">
        <v>223</v>
      </c>
      <c r="D73" s="200">
        <f>SUM(D5:D72)</f>
        <v>790760</v>
      </c>
      <c r="E73" s="200">
        <f>SUM(E5:E72)</f>
        <v>16722817</v>
      </c>
      <c r="F73" s="234">
        <f t="shared" si="2"/>
        <v>3.57940455334009</v>
      </c>
      <c r="G73" s="200">
        <f>SUM(G5:G72)</f>
        <v>4497970</v>
      </c>
      <c r="H73" s="200">
        <f t="shared" ref="H73:I73" si="4">SUM(H5:H72)</f>
        <v>71416</v>
      </c>
      <c r="I73" s="200">
        <f t="shared" si="4"/>
        <v>4569386</v>
      </c>
      <c r="J73" s="235">
        <f t="shared" si="3"/>
        <v>0.97804580737614122</v>
      </c>
    </row>
    <row r="74" spans="1:11" s="173" customFormat="1" x14ac:dyDescent="0.2">
      <c r="A74" s="320" t="s">
        <v>82</v>
      </c>
      <c r="B74" s="173" t="s">
        <v>311</v>
      </c>
      <c r="E74" s="107"/>
      <c r="F74" s="173">
        <v>4.9000000000000004</v>
      </c>
      <c r="H74" s="107"/>
      <c r="J74" s="174">
        <v>1</v>
      </c>
      <c r="K74" s="175"/>
    </row>
    <row r="75" spans="1:11" x14ac:dyDescent="0.2">
      <c r="B75" s="84" t="s">
        <v>224</v>
      </c>
      <c r="C75" s="84"/>
      <c r="D75" s="84"/>
    </row>
    <row r="79" spans="1:11" x14ac:dyDescent="0.2">
      <c r="A79" s="26" t="s">
        <v>312</v>
      </c>
      <c r="F79" s="26" t="s">
        <v>313</v>
      </c>
    </row>
  </sheetData>
  <mergeCells count="7">
    <mergeCell ref="E3:F3"/>
    <mergeCell ref="G3:J3"/>
    <mergeCell ref="A1:J2"/>
    <mergeCell ref="A3:A4"/>
    <mergeCell ref="B3:B4"/>
    <mergeCell ref="D3:D4"/>
    <mergeCell ref="C3:C4"/>
  </mergeCells>
  <phoneticPr fontId="0" type="noConversion"/>
  <printOptions horizontalCentered="1" verticalCentered="1" gridLines="1"/>
  <pageMargins left="0.75" right="0.75" top="0.75" bottom="0.86" header="0.5" footer="0.5"/>
  <pageSetup scale="89" orientation="landscape" r:id="rId1"/>
  <headerFooter alignWithMargins="0">
    <oddFooter>&amp;C&amp;"Garamond,Regular"&amp;P</oddFooter>
  </headerFooter>
  <rowBreaks count="1" manualBreakCount="1">
    <brk id="3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84"/>
  <sheetViews>
    <sheetView zoomScaleNormal="100" workbookViewId="0">
      <pane xSplit="1" ySplit="4" topLeftCell="B8" activePane="bottomRight" state="frozen"/>
      <selection pane="topRight" activeCell="C1" sqref="C1"/>
      <selection pane="bottomLeft" activeCell="A3" sqref="A3"/>
      <selection pane="bottomRight" activeCell="A24" sqref="A24"/>
    </sheetView>
  </sheetViews>
  <sheetFormatPr defaultColWidth="8.7109375" defaultRowHeight="12.75" x14ac:dyDescent="0.2"/>
  <cols>
    <col min="1" max="1" width="29.140625" style="47" customWidth="1"/>
    <col min="2" max="2" width="9.85546875" style="47" customWidth="1"/>
    <col min="3" max="3" width="1.85546875" style="47" bestFit="1" customWidth="1"/>
    <col min="4" max="5" width="11.85546875" style="47" customWidth="1"/>
    <col min="6" max="6" width="10.5703125" style="47" customWidth="1"/>
    <col min="7" max="7" width="11.140625" style="47" customWidth="1"/>
    <col min="8" max="10" width="9.85546875" style="47" customWidth="1"/>
    <col min="11" max="11" width="9.85546875" style="147" customWidth="1"/>
    <col min="12" max="12" width="9.140625" style="148" customWidth="1"/>
    <col min="13" max="16384" width="8.7109375" style="47"/>
  </cols>
  <sheetData>
    <row r="1" spans="1:12" ht="12.6" customHeight="1" x14ac:dyDescent="0.2">
      <c r="A1" s="371" t="s">
        <v>100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2" ht="12.6" customHeight="1" x14ac:dyDescent="0.2">
      <c r="A2" s="373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</row>
    <row r="3" spans="1:12" s="246" customFormat="1" x14ac:dyDescent="0.2">
      <c r="A3" s="376" t="s">
        <v>23</v>
      </c>
      <c r="B3" s="378" t="s">
        <v>2</v>
      </c>
      <c r="C3" s="378"/>
      <c r="D3" s="375" t="s">
        <v>101</v>
      </c>
      <c r="E3" s="375"/>
      <c r="F3" s="375"/>
      <c r="G3" s="375"/>
      <c r="H3" s="375" t="s">
        <v>102</v>
      </c>
      <c r="I3" s="375"/>
      <c r="J3" s="375"/>
      <c r="K3" s="375"/>
      <c r="L3" s="375"/>
    </row>
    <row r="4" spans="1:12" s="248" customFormat="1" ht="51" x14ac:dyDescent="0.2">
      <c r="A4" s="377"/>
      <c r="B4" s="379"/>
      <c r="C4" s="380"/>
      <c r="D4" s="86" t="s">
        <v>103</v>
      </c>
      <c r="E4" s="86" t="s">
        <v>104</v>
      </c>
      <c r="F4" s="86" t="s">
        <v>105</v>
      </c>
      <c r="G4" s="86" t="s">
        <v>106</v>
      </c>
      <c r="H4" s="86" t="s">
        <v>107</v>
      </c>
      <c r="I4" s="86" t="s">
        <v>108</v>
      </c>
      <c r="J4" s="86" t="s">
        <v>109</v>
      </c>
      <c r="K4" s="86" t="s">
        <v>110</v>
      </c>
      <c r="L4" s="247" t="s">
        <v>303</v>
      </c>
    </row>
    <row r="5" spans="1:12" x14ac:dyDescent="0.2">
      <c r="A5" s="176" t="s">
        <v>232</v>
      </c>
      <c r="B5" s="85">
        <v>62486</v>
      </c>
      <c r="C5" s="85"/>
      <c r="D5" s="85">
        <v>41</v>
      </c>
      <c r="E5" s="233">
        <f>D5/(B5/5000)</f>
        <v>3.2807348846141537</v>
      </c>
      <c r="F5" s="85">
        <v>23</v>
      </c>
      <c r="G5" s="85">
        <f>F5+D5</f>
        <v>64</v>
      </c>
      <c r="H5" s="85">
        <v>31209</v>
      </c>
      <c r="I5" s="85">
        <v>4245</v>
      </c>
      <c r="J5" s="85">
        <v>327</v>
      </c>
      <c r="K5" s="85">
        <v>4572</v>
      </c>
      <c r="L5" s="144">
        <v>0</v>
      </c>
    </row>
    <row r="6" spans="1:12" x14ac:dyDescent="0.2">
      <c r="A6" s="176" t="s">
        <v>31</v>
      </c>
      <c r="B6" s="85">
        <v>25713</v>
      </c>
      <c r="C6" s="85"/>
      <c r="D6" s="85">
        <v>32</v>
      </c>
      <c r="E6" s="233">
        <f t="shared" ref="E6:E69" si="0">D6/(B6/5000)</f>
        <v>6.2225333488896668</v>
      </c>
      <c r="F6" s="85">
        <v>22</v>
      </c>
      <c r="G6" s="85">
        <f t="shared" ref="G6:G69" si="1">F6+D6</f>
        <v>54</v>
      </c>
      <c r="H6" s="85">
        <v>33254</v>
      </c>
      <c r="I6" s="85">
        <v>784</v>
      </c>
      <c r="J6" s="85">
        <v>1623</v>
      </c>
      <c r="K6" s="85">
        <v>2407</v>
      </c>
      <c r="L6" s="144">
        <v>9500</v>
      </c>
    </row>
    <row r="7" spans="1:12" x14ac:dyDescent="0.2">
      <c r="A7" s="176" t="s">
        <v>233</v>
      </c>
      <c r="B7" s="85">
        <v>117029</v>
      </c>
      <c r="C7" s="85"/>
      <c r="D7" s="85">
        <v>116</v>
      </c>
      <c r="E7" s="233">
        <f t="shared" si="0"/>
        <v>4.9560365379521318</v>
      </c>
      <c r="F7" s="85">
        <v>44</v>
      </c>
      <c r="G7" s="85">
        <f t="shared" si="1"/>
        <v>160</v>
      </c>
      <c r="H7" s="85">
        <v>186659</v>
      </c>
      <c r="I7" s="85">
        <v>283877</v>
      </c>
      <c r="J7" s="85">
        <v>90032</v>
      </c>
      <c r="K7" s="85">
        <v>373909</v>
      </c>
      <c r="L7" s="144">
        <v>24244</v>
      </c>
    </row>
    <row r="8" spans="1:12" x14ac:dyDescent="0.2">
      <c r="A8" s="176" t="s">
        <v>234</v>
      </c>
      <c r="B8" s="85">
        <v>23034</v>
      </c>
      <c r="C8" s="85"/>
      <c r="D8" s="85">
        <v>30</v>
      </c>
      <c r="E8" s="233">
        <f t="shared" si="0"/>
        <v>6.512112529304507</v>
      </c>
      <c r="F8" s="85">
        <v>18</v>
      </c>
      <c r="G8" s="85">
        <f t="shared" si="1"/>
        <v>48</v>
      </c>
      <c r="H8" s="85">
        <v>18193</v>
      </c>
      <c r="I8" s="85">
        <v>5267</v>
      </c>
      <c r="J8" s="85">
        <v>1425</v>
      </c>
      <c r="K8" s="85">
        <v>6692</v>
      </c>
      <c r="L8" s="144">
        <v>876</v>
      </c>
    </row>
    <row r="9" spans="1:12" x14ac:dyDescent="0.2">
      <c r="A9" s="176" t="s">
        <v>32</v>
      </c>
      <c r="B9" s="85">
        <v>30432</v>
      </c>
      <c r="C9" s="85"/>
      <c r="D9" s="85">
        <v>19</v>
      </c>
      <c r="E9" s="233">
        <f t="shared" si="0"/>
        <v>3.121713985278654</v>
      </c>
      <c r="F9" s="85">
        <v>10</v>
      </c>
      <c r="G9" s="85">
        <f t="shared" si="1"/>
        <v>29</v>
      </c>
      <c r="H9" s="85">
        <v>22776</v>
      </c>
      <c r="I9" s="85">
        <v>494</v>
      </c>
      <c r="J9" s="85">
        <v>14</v>
      </c>
      <c r="K9" s="85">
        <v>508</v>
      </c>
      <c r="L9" s="144">
        <v>6730</v>
      </c>
    </row>
    <row r="10" spans="1:12" x14ac:dyDescent="0.2">
      <c r="A10" s="176" t="s">
        <v>235</v>
      </c>
      <c r="B10" s="85">
        <v>41145</v>
      </c>
      <c r="C10" s="85"/>
      <c r="D10" s="85">
        <v>17</v>
      </c>
      <c r="E10" s="233">
        <f t="shared" si="0"/>
        <v>2.0658646251063315</v>
      </c>
      <c r="F10" s="85">
        <v>13</v>
      </c>
      <c r="G10" s="85">
        <f t="shared" si="1"/>
        <v>30</v>
      </c>
      <c r="H10" s="85">
        <v>13547</v>
      </c>
      <c r="I10" s="85">
        <v>987</v>
      </c>
      <c r="J10" s="85">
        <v>0</v>
      </c>
      <c r="K10" s="85">
        <v>987</v>
      </c>
      <c r="L10" s="144">
        <v>185</v>
      </c>
    </row>
    <row r="11" spans="1:12" x14ac:dyDescent="0.2">
      <c r="A11" s="176" t="s">
        <v>236</v>
      </c>
      <c r="B11" s="85">
        <v>36198</v>
      </c>
      <c r="C11" s="85"/>
      <c r="D11" s="85">
        <v>28</v>
      </c>
      <c r="E11" s="233">
        <f t="shared" si="0"/>
        <v>3.8676169954141111</v>
      </c>
      <c r="F11" s="85">
        <v>34</v>
      </c>
      <c r="G11" s="85">
        <f t="shared" si="1"/>
        <v>62</v>
      </c>
      <c r="H11" s="85">
        <v>28808</v>
      </c>
      <c r="I11" s="85">
        <v>18479</v>
      </c>
      <c r="J11" s="85">
        <v>5128</v>
      </c>
      <c r="K11" s="85">
        <v>23607</v>
      </c>
      <c r="L11" s="144">
        <v>5820</v>
      </c>
    </row>
    <row r="12" spans="1:12" x14ac:dyDescent="0.2">
      <c r="A12" s="176" t="s">
        <v>33</v>
      </c>
      <c r="B12" s="85">
        <v>13885</v>
      </c>
      <c r="C12" s="85"/>
      <c r="D12" s="85">
        <v>19</v>
      </c>
      <c r="E12" s="233">
        <f t="shared" si="0"/>
        <v>6.8419157364061931</v>
      </c>
      <c r="F12" s="85">
        <v>13</v>
      </c>
      <c r="G12" s="85">
        <f t="shared" si="1"/>
        <v>32</v>
      </c>
      <c r="H12" s="85">
        <v>8851</v>
      </c>
      <c r="I12" s="85">
        <v>414</v>
      </c>
      <c r="J12" s="85">
        <v>4660</v>
      </c>
      <c r="K12" s="85">
        <v>5074</v>
      </c>
      <c r="L12" s="144">
        <v>26964</v>
      </c>
    </row>
    <row r="13" spans="1:12" x14ac:dyDescent="0.2">
      <c r="A13" s="176" t="s">
        <v>237</v>
      </c>
      <c r="B13" s="85">
        <v>125064</v>
      </c>
      <c r="C13" s="85"/>
      <c r="D13" s="85">
        <v>102</v>
      </c>
      <c r="E13" s="233">
        <f t="shared" si="0"/>
        <v>4.0779121090001924</v>
      </c>
      <c r="F13" s="85">
        <v>63</v>
      </c>
      <c r="G13" s="85">
        <f t="shared" si="1"/>
        <v>165</v>
      </c>
      <c r="H13" s="85">
        <v>67258</v>
      </c>
      <c r="I13" s="85">
        <v>37445</v>
      </c>
      <c r="J13" s="85">
        <v>17015</v>
      </c>
      <c r="K13" s="85">
        <v>54460</v>
      </c>
      <c r="L13" s="144">
        <v>34182</v>
      </c>
    </row>
    <row r="14" spans="1:12" x14ac:dyDescent="0.2">
      <c r="A14" s="176" t="s">
        <v>34</v>
      </c>
      <c r="B14" s="85">
        <v>197204</v>
      </c>
      <c r="C14" s="85"/>
      <c r="D14" s="85">
        <v>132</v>
      </c>
      <c r="E14" s="233">
        <f t="shared" si="0"/>
        <v>3.3467880976045108</v>
      </c>
      <c r="F14" s="85">
        <v>128</v>
      </c>
      <c r="G14" s="85">
        <f t="shared" si="1"/>
        <v>260</v>
      </c>
      <c r="H14" s="85">
        <v>218234</v>
      </c>
      <c r="I14" s="85">
        <v>46260</v>
      </c>
      <c r="J14" s="85">
        <v>814847</v>
      </c>
      <c r="K14" s="85">
        <v>861107</v>
      </c>
      <c r="L14" s="144">
        <v>57280</v>
      </c>
    </row>
    <row r="15" spans="1:12" x14ac:dyDescent="0.2">
      <c r="A15" s="176" t="s">
        <v>35</v>
      </c>
      <c r="B15" s="85">
        <v>9894</v>
      </c>
      <c r="C15" s="85"/>
      <c r="D15" s="85">
        <v>5</v>
      </c>
      <c r="E15" s="233">
        <f t="shared" si="0"/>
        <v>2.526783909440065</v>
      </c>
      <c r="F15" s="85">
        <v>5</v>
      </c>
      <c r="G15" s="85">
        <f t="shared" si="1"/>
        <v>10</v>
      </c>
      <c r="H15" s="85">
        <v>3663</v>
      </c>
      <c r="I15" s="85">
        <v>285</v>
      </c>
      <c r="J15" s="85">
        <v>10</v>
      </c>
      <c r="K15" s="85">
        <v>295</v>
      </c>
      <c r="L15" s="180" t="s">
        <v>274</v>
      </c>
    </row>
    <row r="16" spans="1:12" x14ac:dyDescent="0.2">
      <c r="A16" s="176" t="s">
        <v>36</v>
      </c>
      <c r="B16" s="85">
        <v>6679</v>
      </c>
      <c r="C16" s="85"/>
      <c r="D16" s="85">
        <v>45</v>
      </c>
      <c r="E16" s="233">
        <f t="shared" si="0"/>
        <v>33.687677796077253</v>
      </c>
      <c r="F16" s="85">
        <v>24</v>
      </c>
      <c r="G16" s="85">
        <f t="shared" si="1"/>
        <v>69</v>
      </c>
      <c r="H16" s="85">
        <v>6589</v>
      </c>
      <c r="I16" s="85">
        <v>2259</v>
      </c>
      <c r="J16" s="85">
        <v>3843</v>
      </c>
      <c r="K16" s="85">
        <v>6102</v>
      </c>
      <c r="L16" s="180">
        <v>4932</v>
      </c>
    </row>
    <row r="17" spans="1:12" x14ac:dyDescent="0.2">
      <c r="A17" s="176" t="s">
        <v>238</v>
      </c>
      <c r="B17" s="85">
        <v>10151</v>
      </c>
      <c r="C17" s="85"/>
      <c r="D17" s="85">
        <v>23</v>
      </c>
      <c r="E17" s="233">
        <f t="shared" si="0"/>
        <v>11.32893311003842</v>
      </c>
      <c r="F17" s="85">
        <v>7</v>
      </c>
      <c r="G17" s="85">
        <f t="shared" si="1"/>
        <v>30</v>
      </c>
      <c r="H17" s="85">
        <v>9598</v>
      </c>
      <c r="I17" s="85">
        <v>426</v>
      </c>
      <c r="J17" s="85">
        <v>0</v>
      </c>
      <c r="K17" s="85">
        <v>426</v>
      </c>
      <c r="L17" s="144">
        <v>3344</v>
      </c>
    </row>
    <row r="18" spans="1:12" x14ac:dyDescent="0.2">
      <c r="A18" s="176" t="s">
        <v>239</v>
      </c>
      <c r="B18" s="85">
        <v>16412</v>
      </c>
      <c r="C18" s="85"/>
      <c r="D18" s="85">
        <v>42</v>
      </c>
      <c r="E18" s="233">
        <f t="shared" si="0"/>
        <v>12.795515476480624</v>
      </c>
      <c r="F18" s="85">
        <v>16</v>
      </c>
      <c r="G18" s="85">
        <f t="shared" si="1"/>
        <v>58</v>
      </c>
      <c r="H18" s="85">
        <v>2200</v>
      </c>
      <c r="I18" s="85">
        <v>7856</v>
      </c>
      <c r="J18" s="85">
        <v>11861</v>
      </c>
      <c r="K18" s="85">
        <v>19717</v>
      </c>
      <c r="L18" s="144">
        <v>3171</v>
      </c>
    </row>
    <row r="19" spans="1:12" x14ac:dyDescent="0.2">
      <c r="A19" s="176" t="s">
        <v>240</v>
      </c>
      <c r="B19" s="85">
        <v>20466</v>
      </c>
      <c r="C19" s="85"/>
      <c r="D19" s="85">
        <v>29</v>
      </c>
      <c r="E19" s="233">
        <f t="shared" si="0"/>
        <v>7.0849213329424403</v>
      </c>
      <c r="F19" s="85">
        <v>24</v>
      </c>
      <c r="G19" s="85">
        <f t="shared" si="1"/>
        <v>53</v>
      </c>
      <c r="H19" s="85">
        <v>14186</v>
      </c>
      <c r="I19" s="85">
        <v>3424</v>
      </c>
      <c r="J19" s="85">
        <v>900</v>
      </c>
      <c r="K19" s="85">
        <v>4324</v>
      </c>
      <c r="L19" s="144">
        <v>7580</v>
      </c>
    </row>
    <row r="20" spans="1:12" x14ac:dyDescent="0.2">
      <c r="A20" s="176" t="s">
        <v>63</v>
      </c>
      <c r="B20" s="85">
        <v>27142</v>
      </c>
      <c r="C20" s="85"/>
      <c r="D20" s="85">
        <v>60</v>
      </c>
      <c r="E20" s="233">
        <f t="shared" si="0"/>
        <v>11.052980620440646</v>
      </c>
      <c r="F20" s="85">
        <v>28</v>
      </c>
      <c r="G20" s="85">
        <f t="shared" si="1"/>
        <v>88</v>
      </c>
      <c r="H20" s="85">
        <v>23773</v>
      </c>
      <c r="I20" s="85">
        <v>675</v>
      </c>
      <c r="J20" s="85">
        <v>7795</v>
      </c>
      <c r="K20" s="85">
        <v>8470</v>
      </c>
      <c r="L20" s="144">
        <v>7320</v>
      </c>
    </row>
    <row r="21" spans="1:12" x14ac:dyDescent="0.2">
      <c r="A21" s="176" t="s">
        <v>241</v>
      </c>
      <c r="B21" s="85">
        <v>446042</v>
      </c>
      <c r="C21" s="85"/>
      <c r="D21" s="85">
        <v>673</v>
      </c>
      <c r="E21" s="233">
        <f t="shared" si="0"/>
        <v>7.5441326153142532</v>
      </c>
      <c r="F21" s="85">
        <v>417</v>
      </c>
      <c r="G21" s="85">
        <f t="shared" si="1"/>
        <v>1090</v>
      </c>
      <c r="H21" s="85">
        <v>775394</v>
      </c>
      <c r="I21" s="85">
        <v>164867</v>
      </c>
      <c r="J21" s="85">
        <v>3534627</v>
      </c>
      <c r="K21" s="85">
        <v>3699494</v>
      </c>
      <c r="L21" s="144">
        <v>660851</v>
      </c>
    </row>
    <row r="22" spans="1:12" x14ac:dyDescent="0.2">
      <c r="A22" s="176" t="s">
        <v>242</v>
      </c>
      <c r="B22" s="85">
        <v>7487</v>
      </c>
      <c r="C22" s="85"/>
      <c r="D22" s="85">
        <v>13</v>
      </c>
      <c r="E22" s="233">
        <f t="shared" si="0"/>
        <v>8.681714972619206</v>
      </c>
      <c r="F22" s="85">
        <v>7</v>
      </c>
      <c r="G22" s="85">
        <f t="shared" si="1"/>
        <v>20</v>
      </c>
      <c r="H22" s="85">
        <v>8296</v>
      </c>
      <c r="I22" s="85">
        <v>825</v>
      </c>
      <c r="J22" s="85">
        <v>6807</v>
      </c>
      <c r="K22" s="85">
        <v>7632</v>
      </c>
      <c r="L22" s="144">
        <v>523</v>
      </c>
    </row>
    <row r="23" spans="1:12" x14ac:dyDescent="0.2">
      <c r="A23" s="176" t="s">
        <v>243</v>
      </c>
      <c r="B23" s="85">
        <v>33700</v>
      </c>
      <c r="C23" s="85"/>
      <c r="D23" s="85">
        <v>35</v>
      </c>
      <c r="E23" s="233">
        <f t="shared" si="0"/>
        <v>5.1928783382789314</v>
      </c>
      <c r="F23" s="85">
        <v>16</v>
      </c>
      <c r="G23" s="85">
        <f t="shared" si="1"/>
        <v>51</v>
      </c>
      <c r="H23" s="85">
        <v>23125</v>
      </c>
      <c r="I23" s="85">
        <v>881</v>
      </c>
      <c r="J23" s="85">
        <v>1109</v>
      </c>
      <c r="K23" s="85">
        <v>1990</v>
      </c>
      <c r="L23" s="144">
        <v>9139</v>
      </c>
    </row>
    <row r="24" spans="1:12" x14ac:dyDescent="0.2">
      <c r="A24" s="31" t="s">
        <v>318</v>
      </c>
      <c r="B24" s="85">
        <v>20441</v>
      </c>
      <c r="C24" s="85"/>
      <c r="D24" s="85">
        <v>31</v>
      </c>
      <c r="E24" s="233">
        <f t="shared" si="0"/>
        <v>7.5827992759649732</v>
      </c>
      <c r="F24" s="85">
        <v>10</v>
      </c>
      <c r="G24" s="85">
        <f t="shared" si="1"/>
        <v>41</v>
      </c>
      <c r="H24" s="85">
        <v>13964</v>
      </c>
      <c r="I24" s="85">
        <v>743</v>
      </c>
      <c r="J24" s="85">
        <v>3554</v>
      </c>
      <c r="K24" s="85">
        <v>4297</v>
      </c>
      <c r="L24" s="144">
        <v>9490</v>
      </c>
    </row>
    <row r="25" spans="1:12" x14ac:dyDescent="0.2">
      <c r="A25" s="176" t="s">
        <v>244</v>
      </c>
      <c r="B25" s="85">
        <v>22384</v>
      </c>
      <c r="C25" s="85"/>
      <c r="D25" s="85">
        <v>29</v>
      </c>
      <c r="E25" s="233">
        <f t="shared" si="0"/>
        <v>6.4778413152251613</v>
      </c>
      <c r="F25" s="85">
        <v>13</v>
      </c>
      <c r="G25" s="85">
        <f t="shared" si="1"/>
        <v>42</v>
      </c>
      <c r="H25" s="85">
        <v>27059</v>
      </c>
      <c r="I25" s="85">
        <v>4206</v>
      </c>
      <c r="J25" s="85">
        <v>3785</v>
      </c>
      <c r="K25" s="85">
        <v>7991</v>
      </c>
      <c r="L25" s="144">
        <v>35459</v>
      </c>
    </row>
    <row r="26" spans="1:12" x14ac:dyDescent="0.2">
      <c r="A26" s="176" t="s">
        <v>37</v>
      </c>
      <c r="B26" s="85">
        <v>73913</v>
      </c>
      <c r="C26" s="85"/>
      <c r="D26" s="85">
        <v>70</v>
      </c>
      <c r="E26" s="233">
        <f t="shared" si="0"/>
        <v>4.7352969031158256</v>
      </c>
      <c r="F26" s="85">
        <v>22</v>
      </c>
      <c r="G26" s="85">
        <f t="shared" si="1"/>
        <v>92</v>
      </c>
      <c r="H26" s="85">
        <v>53125</v>
      </c>
      <c r="I26" s="85">
        <v>20363</v>
      </c>
      <c r="J26" s="85">
        <v>43351</v>
      </c>
      <c r="K26" s="85">
        <v>63714</v>
      </c>
      <c r="L26" s="144">
        <v>11507</v>
      </c>
    </row>
    <row r="27" spans="1:12" x14ac:dyDescent="0.2">
      <c r="A27" s="176" t="s">
        <v>245</v>
      </c>
      <c r="B27" s="85">
        <v>33327</v>
      </c>
      <c r="C27" s="85"/>
      <c r="D27" s="85">
        <v>66</v>
      </c>
      <c r="E27" s="233">
        <f t="shared" si="0"/>
        <v>9.901881357457917</v>
      </c>
      <c r="F27" s="85">
        <v>33</v>
      </c>
      <c r="G27" s="85">
        <f t="shared" si="1"/>
        <v>99</v>
      </c>
      <c r="H27" s="85">
        <v>33958</v>
      </c>
      <c r="I27" s="85">
        <v>2730</v>
      </c>
      <c r="J27" s="85">
        <v>8151</v>
      </c>
      <c r="K27" s="85">
        <v>10881</v>
      </c>
      <c r="L27" s="144">
        <v>72000</v>
      </c>
    </row>
    <row r="28" spans="1:12" x14ac:dyDescent="0.2">
      <c r="A28" s="176" t="s">
        <v>38</v>
      </c>
      <c r="B28" s="85">
        <v>15994</v>
      </c>
      <c r="C28" s="85"/>
      <c r="D28" s="85">
        <v>46</v>
      </c>
      <c r="E28" s="233">
        <f t="shared" si="0"/>
        <v>14.380392647242717</v>
      </c>
      <c r="F28" s="85">
        <v>19</v>
      </c>
      <c r="G28" s="85">
        <f t="shared" si="1"/>
        <v>65</v>
      </c>
      <c r="H28" s="85">
        <v>79103</v>
      </c>
      <c r="I28" s="85">
        <v>6949</v>
      </c>
      <c r="J28" s="85">
        <v>66183</v>
      </c>
      <c r="K28" s="85">
        <v>73132</v>
      </c>
      <c r="L28" s="144">
        <v>15309</v>
      </c>
    </row>
    <row r="29" spans="1:12" x14ac:dyDescent="0.2">
      <c r="A29" s="176" t="s">
        <v>246</v>
      </c>
      <c r="B29" s="85">
        <v>31477</v>
      </c>
      <c r="C29" s="85"/>
      <c r="D29" s="85">
        <v>35</v>
      </c>
      <c r="E29" s="233">
        <f t="shared" si="0"/>
        <v>5.5596149569526956</v>
      </c>
      <c r="F29" s="85">
        <v>20</v>
      </c>
      <c r="G29" s="85">
        <f t="shared" si="1"/>
        <v>55</v>
      </c>
      <c r="H29" s="85">
        <v>15621</v>
      </c>
      <c r="I29" s="85">
        <v>538</v>
      </c>
      <c r="J29" s="85">
        <v>511</v>
      </c>
      <c r="K29" s="85">
        <v>1049</v>
      </c>
      <c r="L29" s="144">
        <v>4135</v>
      </c>
    </row>
    <row r="30" spans="1:12" x14ac:dyDescent="0.2">
      <c r="A30" s="176" t="s">
        <v>39</v>
      </c>
      <c r="B30" s="85">
        <v>435716</v>
      </c>
      <c r="C30" s="85"/>
      <c r="D30" s="85">
        <v>371</v>
      </c>
      <c r="E30" s="233">
        <f t="shared" si="0"/>
        <v>4.2573602989102994</v>
      </c>
      <c r="F30" s="85">
        <v>246</v>
      </c>
      <c r="G30" s="85">
        <f t="shared" si="1"/>
        <v>617</v>
      </c>
      <c r="H30" s="85">
        <v>367942</v>
      </c>
      <c r="I30" s="85">
        <v>83564</v>
      </c>
      <c r="J30" s="85">
        <v>111258</v>
      </c>
      <c r="K30" s="85">
        <v>194822</v>
      </c>
      <c r="L30" s="144">
        <v>133948</v>
      </c>
    </row>
    <row r="31" spans="1:12" x14ac:dyDescent="0.2">
      <c r="A31" s="176" t="s">
        <v>247</v>
      </c>
      <c r="B31" s="85">
        <v>10188</v>
      </c>
      <c r="C31" s="85"/>
      <c r="D31" s="85">
        <v>7</v>
      </c>
      <c r="E31" s="233">
        <f t="shared" si="0"/>
        <v>3.4354142127993721</v>
      </c>
      <c r="F31" s="85">
        <v>6</v>
      </c>
      <c r="G31" s="85">
        <f t="shared" si="1"/>
        <v>13</v>
      </c>
      <c r="H31" s="85">
        <v>10063</v>
      </c>
      <c r="I31" s="85">
        <v>4</v>
      </c>
      <c r="J31" s="85">
        <v>0</v>
      </c>
      <c r="K31" s="85">
        <v>4</v>
      </c>
      <c r="L31" s="144">
        <v>636</v>
      </c>
    </row>
    <row r="32" spans="1:12" x14ac:dyDescent="0.2">
      <c r="A32" s="176" t="s">
        <v>64</v>
      </c>
      <c r="B32" s="85">
        <v>1202</v>
      </c>
      <c r="C32" s="85"/>
      <c r="D32" s="85">
        <v>10</v>
      </c>
      <c r="E32" s="233">
        <f t="shared" si="0"/>
        <v>41.597337770382694</v>
      </c>
      <c r="F32" s="85">
        <v>1</v>
      </c>
      <c r="G32" s="85">
        <f t="shared" si="1"/>
        <v>11</v>
      </c>
      <c r="H32" s="85">
        <v>7200</v>
      </c>
      <c r="I32" s="84">
        <v>3</v>
      </c>
      <c r="J32" s="85">
        <v>0</v>
      </c>
      <c r="K32" s="85">
        <v>3</v>
      </c>
      <c r="L32" s="144">
        <v>1877</v>
      </c>
    </row>
    <row r="33" spans="1:12" x14ac:dyDescent="0.2">
      <c r="A33" s="176" t="s">
        <v>40</v>
      </c>
      <c r="B33" s="85">
        <v>235644</v>
      </c>
      <c r="C33" s="85"/>
      <c r="D33" s="85">
        <v>176</v>
      </c>
      <c r="E33" s="233">
        <f t="shared" si="0"/>
        <v>3.7344468774931676</v>
      </c>
      <c r="F33" s="85">
        <v>99</v>
      </c>
      <c r="G33" s="85">
        <f t="shared" si="1"/>
        <v>275</v>
      </c>
      <c r="H33" s="85">
        <v>362124</v>
      </c>
      <c r="I33" s="85">
        <v>73563</v>
      </c>
      <c r="J33" s="85">
        <v>152062</v>
      </c>
      <c r="K33" s="85">
        <v>225625</v>
      </c>
      <c r="L33" s="144">
        <v>31017</v>
      </c>
    </row>
    <row r="34" spans="1:12" x14ac:dyDescent="0.2">
      <c r="A34" s="176" t="s">
        <v>41</v>
      </c>
      <c r="B34" s="85">
        <v>98020</v>
      </c>
      <c r="C34" s="85"/>
      <c r="D34" s="85">
        <v>171</v>
      </c>
      <c r="E34" s="233">
        <f t="shared" si="0"/>
        <v>8.7227096510916144</v>
      </c>
      <c r="F34" s="85">
        <v>80</v>
      </c>
      <c r="G34" s="85">
        <f t="shared" si="1"/>
        <v>251</v>
      </c>
      <c r="H34" s="85">
        <v>92003</v>
      </c>
      <c r="I34" s="85">
        <v>6997</v>
      </c>
      <c r="J34" s="85">
        <v>197470</v>
      </c>
      <c r="K34" s="85">
        <v>204467</v>
      </c>
      <c r="L34" s="144">
        <v>0</v>
      </c>
    </row>
    <row r="35" spans="1:12" x14ac:dyDescent="0.2">
      <c r="A35" s="176" t="s">
        <v>42</v>
      </c>
      <c r="B35" s="85">
        <v>14839</v>
      </c>
      <c r="C35" s="85"/>
      <c r="D35" s="85">
        <v>22</v>
      </c>
      <c r="E35" s="233">
        <f t="shared" si="0"/>
        <v>7.4128984432913265</v>
      </c>
      <c r="F35" s="85">
        <v>12</v>
      </c>
      <c r="G35" s="85">
        <f t="shared" si="1"/>
        <v>34</v>
      </c>
      <c r="H35" s="85">
        <v>14820</v>
      </c>
      <c r="I35" s="85">
        <v>481</v>
      </c>
      <c r="J35" s="85">
        <v>124</v>
      </c>
      <c r="K35" s="85">
        <v>605</v>
      </c>
      <c r="L35" s="144">
        <v>4587</v>
      </c>
    </row>
    <row r="36" spans="1:12" x14ac:dyDescent="0.2">
      <c r="A36" s="176" t="s">
        <v>43</v>
      </c>
      <c r="B36" s="85">
        <v>47617</v>
      </c>
      <c r="C36" s="85"/>
      <c r="D36" s="85">
        <v>65</v>
      </c>
      <c r="E36" s="233">
        <f t="shared" si="0"/>
        <v>6.8252934876199669</v>
      </c>
      <c r="F36" s="85">
        <v>30</v>
      </c>
      <c r="G36" s="85">
        <f t="shared" si="1"/>
        <v>95</v>
      </c>
      <c r="H36" s="85">
        <v>116259</v>
      </c>
      <c r="I36" s="85">
        <v>7084</v>
      </c>
      <c r="J36" s="85">
        <v>35265</v>
      </c>
      <c r="K36" s="85">
        <v>42349</v>
      </c>
      <c r="L36" s="144">
        <v>64258</v>
      </c>
    </row>
    <row r="37" spans="1:12" x14ac:dyDescent="0.2">
      <c r="A37" s="176" t="s">
        <v>248</v>
      </c>
      <c r="B37" s="85">
        <v>135751</v>
      </c>
      <c r="C37" s="85"/>
      <c r="D37" s="85">
        <v>163</v>
      </c>
      <c r="E37" s="233">
        <f t="shared" si="0"/>
        <v>6.0036390155505295</v>
      </c>
      <c r="F37" s="85">
        <v>57</v>
      </c>
      <c r="G37" s="85">
        <f t="shared" si="1"/>
        <v>220</v>
      </c>
      <c r="H37" s="85">
        <v>72319</v>
      </c>
      <c r="I37" s="85">
        <v>362458</v>
      </c>
      <c r="J37" s="85">
        <v>15225</v>
      </c>
      <c r="K37" s="85">
        <v>377683</v>
      </c>
      <c r="L37" s="144">
        <v>32306</v>
      </c>
    </row>
    <row r="38" spans="1:12" x14ac:dyDescent="0.2">
      <c r="A38" s="176" t="s">
        <v>44</v>
      </c>
      <c r="B38" s="85">
        <v>11843</v>
      </c>
      <c r="C38" s="85"/>
      <c r="D38" s="85">
        <v>25</v>
      </c>
      <c r="E38" s="233">
        <f t="shared" si="0"/>
        <v>10.554758084944694</v>
      </c>
      <c r="F38" s="85">
        <v>7</v>
      </c>
      <c r="G38" s="85">
        <f t="shared" si="1"/>
        <v>32</v>
      </c>
      <c r="H38" s="85">
        <v>13563</v>
      </c>
      <c r="I38" s="85">
        <v>435</v>
      </c>
      <c r="J38" s="85">
        <v>5</v>
      </c>
      <c r="K38" s="85">
        <v>440</v>
      </c>
      <c r="L38" s="144">
        <v>0</v>
      </c>
    </row>
    <row r="39" spans="1:12" x14ac:dyDescent="0.2">
      <c r="A39" s="176" t="s">
        <v>45</v>
      </c>
      <c r="B39" s="85">
        <v>26760</v>
      </c>
      <c r="C39" s="85"/>
      <c r="D39" s="85">
        <v>24</v>
      </c>
      <c r="E39" s="233">
        <f t="shared" si="0"/>
        <v>4.4843049327354256</v>
      </c>
      <c r="F39" s="85">
        <v>11</v>
      </c>
      <c r="G39" s="85">
        <f t="shared" si="1"/>
        <v>35</v>
      </c>
      <c r="H39" s="85">
        <v>23104</v>
      </c>
      <c r="I39" s="85">
        <v>426</v>
      </c>
      <c r="J39" s="85">
        <v>19460</v>
      </c>
      <c r="K39" s="85">
        <v>19886</v>
      </c>
      <c r="L39" s="144">
        <v>1560</v>
      </c>
    </row>
    <row r="40" spans="1:12" x14ac:dyDescent="0.2">
      <c r="A40" s="176" t="s">
        <v>46</v>
      </c>
      <c r="B40" s="85">
        <v>12091</v>
      </c>
      <c r="C40" s="85"/>
      <c r="D40" s="85">
        <v>8</v>
      </c>
      <c r="E40" s="233">
        <f t="shared" si="0"/>
        <v>3.3082458026631376</v>
      </c>
      <c r="F40" s="85">
        <v>4</v>
      </c>
      <c r="G40" s="85">
        <f t="shared" si="1"/>
        <v>12</v>
      </c>
      <c r="H40" s="85">
        <v>6429</v>
      </c>
      <c r="I40" s="85">
        <v>415</v>
      </c>
      <c r="J40" s="85">
        <v>0</v>
      </c>
      <c r="K40" s="85">
        <v>415</v>
      </c>
      <c r="L40" s="144">
        <v>1174</v>
      </c>
    </row>
    <row r="41" spans="1:12" x14ac:dyDescent="0.2">
      <c r="A41" s="176" t="s">
        <v>47</v>
      </c>
      <c r="B41" s="85">
        <v>39166</v>
      </c>
      <c r="C41" s="85"/>
      <c r="D41" s="85">
        <v>41</v>
      </c>
      <c r="E41" s="233">
        <f t="shared" si="0"/>
        <v>5.2341316447939539</v>
      </c>
      <c r="F41" s="85">
        <v>30</v>
      </c>
      <c r="G41" s="85">
        <f t="shared" si="1"/>
        <v>71</v>
      </c>
      <c r="H41" s="85">
        <v>26895</v>
      </c>
      <c r="I41" s="85">
        <v>1089</v>
      </c>
      <c r="J41" s="85">
        <v>4757</v>
      </c>
      <c r="K41" s="85">
        <v>5846</v>
      </c>
      <c r="L41" s="180" t="s">
        <v>274</v>
      </c>
    </row>
    <row r="42" spans="1:12" x14ac:dyDescent="0.2">
      <c r="A42" s="176" t="s">
        <v>249</v>
      </c>
      <c r="B42" s="85">
        <v>384320</v>
      </c>
      <c r="C42" s="85"/>
      <c r="D42" s="85">
        <v>297</v>
      </c>
      <c r="E42" s="233">
        <f t="shared" si="0"/>
        <v>3.8639675270607823</v>
      </c>
      <c r="F42" s="85">
        <v>182</v>
      </c>
      <c r="G42" s="85">
        <f t="shared" si="1"/>
        <v>479</v>
      </c>
      <c r="H42" s="85">
        <v>374345</v>
      </c>
      <c r="I42" s="85">
        <v>28366</v>
      </c>
      <c r="J42" s="85">
        <v>146915</v>
      </c>
      <c r="K42" s="85">
        <v>175281</v>
      </c>
      <c r="L42" s="180" t="s">
        <v>274</v>
      </c>
    </row>
    <row r="43" spans="1:12" x14ac:dyDescent="0.2">
      <c r="A43" s="176" t="s">
        <v>250</v>
      </c>
      <c r="B43" s="85">
        <v>77213</v>
      </c>
      <c r="C43" s="85"/>
      <c r="D43" s="85">
        <v>32</v>
      </c>
      <c r="E43" s="233">
        <f t="shared" si="0"/>
        <v>2.0721899162058204</v>
      </c>
      <c r="F43" s="85">
        <v>12</v>
      </c>
      <c r="G43" s="85">
        <f t="shared" si="1"/>
        <v>44</v>
      </c>
      <c r="H43" s="85">
        <v>38169</v>
      </c>
      <c r="I43" s="85">
        <v>1225</v>
      </c>
      <c r="J43" s="85">
        <v>919</v>
      </c>
      <c r="K43" s="85">
        <v>2144</v>
      </c>
      <c r="L43" s="144">
        <v>19582</v>
      </c>
    </row>
    <row r="44" spans="1:12" x14ac:dyDescent="0.2">
      <c r="A44" s="176" t="s">
        <v>65</v>
      </c>
      <c r="B44" s="85">
        <v>156325</v>
      </c>
      <c r="C44" s="85"/>
      <c r="D44" s="85">
        <v>239</v>
      </c>
      <c r="E44" s="233">
        <f t="shared" si="0"/>
        <v>7.6443307212537981</v>
      </c>
      <c r="F44" s="85">
        <v>129</v>
      </c>
      <c r="G44" s="85">
        <f t="shared" si="1"/>
        <v>368</v>
      </c>
      <c r="H44" s="85">
        <v>282921</v>
      </c>
      <c r="I44" s="85">
        <v>69835</v>
      </c>
      <c r="J44" s="107">
        <v>1357694</v>
      </c>
      <c r="K44" s="85">
        <v>1427529</v>
      </c>
      <c r="L44" s="144">
        <v>28435</v>
      </c>
    </row>
    <row r="45" spans="1:12" x14ac:dyDescent="0.2">
      <c r="A45" s="176" t="s">
        <v>251</v>
      </c>
      <c r="B45" s="85">
        <v>23447</v>
      </c>
      <c r="C45" s="85"/>
      <c r="D45" s="85">
        <v>35</v>
      </c>
      <c r="E45" s="233">
        <f t="shared" si="0"/>
        <v>7.4636414040175714</v>
      </c>
      <c r="F45" s="85">
        <v>20</v>
      </c>
      <c r="G45" s="85">
        <f t="shared" si="1"/>
        <v>55</v>
      </c>
      <c r="H45" s="85">
        <v>15666</v>
      </c>
      <c r="I45" s="85">
        <v>372</v>
      </c>
      <c r="J45" s="85" t="s">
        <v>274</v>
      </c>
      <c r="K45" s="85">
        <v>372</v>
      </c>
      <c r="L45" s="180" t="s">
        <v>274</v>
      </c>
    </row>
    <row r="46" spans="1:12" x14ac:dyDescent="0.2">
      <c r="A46" s="176" t="s">
        <v>48</v>
      </c>
      <c r="B46" s="85">
        <v>22406</v>
      </c>
      <c r="C46" s="85"/>
      <c r="D46" s="85">
        <v>67</v>
      </c>
      <c r="E46" s="233">
        <f t="shared" si="0"/>
        <v>14.951352316343835</v>
      </c>
      <c r="F46" s="85">
        <v>12</v>
      </c>
      <c r="G46" s="85">
        <f t="shared" si="1"/>
        <v>79</v>
      </c>
      <c r="H46" s="85">
        <v>70616</v>
      </c>
      <c r="I46" s="107">
        <v>1377</v>
      </c>
      <c r="J46" s="85">
        <v>12564</v>
      </c>
      <c r="K46" s="85">
        <v>13941</v>
      </c>
      <c r="L46" s="144">
        <v>30187</v>
      </c>
    </row>
    <row r="47" spans="1:12" x14ac:dyDescent="0.2">
      <c r="A47" s="176" t="s">
        <v>49</v>
      </c>
      <c r="B47" s="85">
        <v>132488</v>
      </c>
      <c r="C47" s="85"/>
      <c r="D47" s="85">
        <v>186</v>
      </c>
      <c r="E47" s="233">
        <f t="shared" si="0"/>
        <v>7.0195036531610411</v>
      </c>
      <c r="F47" s="85">
        <v>99</v>
      </c>
      <c r="G47" s="85">
        <f t="shared" si="1"/>
        <v>285</v>
      </c>
      <c r="H47" s="85">
        <v>594907</v>
      </c>
      <c r="I47" s="85">
        <v>322043</v>
      </c>
      <c r="J47" s="85">
        <v>0</v>
      </c>
      <c r="K47" s="85">
        <v>322043</v>
      </c>
      <c r="L47" s="144">
        <v>39476</v>
      </c>
    </row>
    <row r="48" spans="1:12" x14ac:dyDescent="0.2">
      <c r="A48" s="176" t="s">
        <v>252</v>
      </c>
      <c r="B48" s="85">
        <v>8669</v>
      </c>
      <c r="C48" s="85"/>
      <c r="D48" s="85">
        <v>18</v>
      </c>
      <c r="E48" s="233">
        <f t="shared" si="0"/>
        <v>10.381820279155612</v>
      </c>
      <c r="F48" s="85">
        <v>6</v>
      </c>
      <c r="G48" s="85">
        <f t="shared" si="1"/>
        <v>24</v>
      </c>
      <c r="H48" s="85">
        <v>4950</v>
      </c>
      <c r="I48" s="85">
        <v>85</v>
      </c>
      <c r="J48" s="85">
        <v>0</v>
      </c>
      <c r="K48" s="85">
        <v>85</v>
      </c>
      <c r="L48" s="144">
        <v>575</v>
      </c>
    </row>
    <row r="49" spans="1:12" x14ac:dyDescent="0.2">
      <c r="A49" s="176" t="s">
        <v>50</v>
      </c>
      <c r="B49" s="85">
        <v>20740</v>
      </c>
      <c r="C49" s="85"/>
      <c r="D49" s="85">
        <v>20</v>
      </c>
      <c r="E49" s="233">
        <f t="shared" si="0"/>
        <v>4.821600771456124</v>
      </c>
      <c r="F49" s="85">
        <v>7</v>
      </c>
      <c r="G49" s="85">
        <f t="shared" si="1"/>
        <v>27</v>
      </c>
      <c r="H49" s="85">
        <v>10312</v>
      </c>
      <c r="I49" s="85">
        <v>1519</v>
      </c>
      <c r="J49" s="85">
        <v>115</v>
      </c>
      <c r="K49" s="85">
        <v>1634</v>
      </c>
      <c r="L49" s="144">
        <v>3172</v>
      </c>
    </row>
    <row r="50" spans="1:12" x14ac:dyDescent="0.2">
      <c r="A50" s="176" t="s">
        <v>253</v>
      </c>
      <c r="B50" s="85">
        <v>24199</v>
      </c>
      <c r="C50" s="85"/>
      <c r="D50" s="85">
        <v>20</v>
      </c>
      <c r="E50" s="233">
        <f t="shared" si="0"/>
        <v>4.1324021653787346</v>
      </c>
      <c r="F50" s="85">
        <v>13</v>
      </c>
      <c r="G50" s="85">
        <f t="shared" si="1"/>
        <v>33</v>
      </c>
      <c r="H50" s="85">
        <v>12671</v>
      </c>
      <c r="I50" s="85">
        <v>315</v>
      </c>
      <c r="J50" s="85">
        <v>2662</v>
      </c>
      <c r="K50" s="85">
        <v>2977</v>
      </c>
      <c r="L50" s="144">
        <v>7820</v>
      </c>
    </row>
    <row r="51" spans="1:12" x14ac:dyDescent="0.2">
      <c r="A51" s="176" t="s">
        <v>254</v>
      </c>
      <c r="B51" s="85">
        <v>252603</v>
      </c>
      <c r="C51" s="85"/>
      <c r="D51" s="85">
        <v>513</v>
      </c>
      <c r="E51" s="233">
        <f t="shared" si="0"/>
        <v>10.154273702212562</v>
      </c>
      <c r="F51" s="85">
        <v>219</v>
      </c>
      <c r="G51" s="85">
        <f t="shared" si="1"/>
        <v>732</v>
      </c>
      <c r="H51" s="85">
        <v>214624</v>
      </c>
      <c r="I51" s="85">
        <v>33817</v>
      </c>
      <c r="J51" s="85">
        <v>214624</v>
      </c>
      <c r="K51" s="85">
        <v>248441</v>
      </c>
      <c r="L51" s="144">
        <v>0</v>
      </c>
    </row>
    <row r="52" spans="1:12" x14ac:dyDescent="0.2">
      <c r="A52" s="176" t="s">
        <v>51</v>
      </c>
      <c r="B52" s="85">
        <v>4330</v>
      </c>
      <c r="C52" s="85"/>
      <c r="D52" s="85">
        <v>33</v>
      </c>
      <c r="E52" s="233">
        <f t="shared" si="0"/>
        <v>38.106235565819858</v>
      </c>
      <c r="F52" s="85">
        <v>4</v>
      </c>
      <c r="G52" s="85">
        <f t="shared" si="1"/>
        <v>37</v>
      </c>
      <c r="H52" s="85">
        <v>10233</v>
      </c>
      <c r="I52" s="85">
        <v>120</v>
      </c>
      <c r="J52" s="85">
        <v>149</v>
      </c>
      <c r="K52" s="85">
        <v>269</v>
      </c>
      <c r="L52" s="144">
        <v>2259</v>
      </c>
    </row>
    <row r="53" spans="1:12" x14ac:dyDescent="0.2">
      <c r="A53" s="176" t="s">
        <v>52</v>
      </c>
      <c r="B53" s="85">
        <v>44409</v>
      </c>
      <c r="C53" s="85"/>
      <c r="D53" s="85">
        <v>40</v>
      </c>
      <c r="E53" s="233">
        <f t="shared" si="0"/>
        <v>4.5035916143124144</v>
      </c>
      <c r="F53" s="85">
        <v>8</v>
      </c>
      <c r="G53" s="85">
        <f t="shared" si="1"/>
        <v>48</v>
      </c>
      <c r="H53" s="85">
        <v>32716</v>
      </c>
      <c r="I53" s="84">
        <v>2148</v>
      </c>
      <c r="J53" s="85">
        <v>8071</v>
      </c>
      <c r="K53" s="85">
        <v>10219</v>
      </c>
      <c r="L53" s="144">
        <v>4439</v>
      </c>
    </row>
    <row r="54" spans="1:12" x14ac:dyDescent="0.2">
      <c r="A54" s="176" t="s">
        <v>53</v>
      </c>
      <c r="B54" s="85">
        <v>52745</v>
      </c>
      <c r="C54" s="85"/>
      <c r="D54" s="85">
        <v>72</v>
      </c>
      <c r="E54" s="233">
        <f t="shared" si="0"/>
        <v>6.8252914968243434</v>
      </c>
      <c r="F54" s="85">
        <v>77</v>
      </c>
      <c r="G54" s="85">
        <f t="shared" si="1"/>
        <v>149</v>
      </c>
      <c r="H54" s="85">
        <v>62905</v>
      </c>
      <c r="I54" s="85">
        <v>8879</v>
      </c>
      <c r="J54" s="85">
        <v>8458</v>
      </c>
      <c r="K54" s="85">
        <v>17337</v>
      </c>
      <c r="L54" s="144">
        <v>13919</v>
      </c>
    </row>
    <row r="55" spans="1:12" x14ac:dyDescent="0.2">
      <c r="A55" s="176" t="s">
        <v>255</v>
      </c>
      <c r="B55" s="85">
        <v>21638</v>
      </c>
      <c r="C55" s="85"/>
      <c r="D55" s="85">
        <v>18</v>
      </c>
      <c r="E55" s="233">
        <f t="shared" si="0"/>
        <v>4.1593492929106199</v>
      </c>
      <c r="F55" s="85">
        <v>14</v>
      </c>
      <c r="G55" s="85">
        <f t="shared" si="1"/>
        <v>32</v>
      </c>
      <c r="H55" s="85">
        <v>11159</v>
      </c>
      <c r="I55" s="85">
        <v>1394</v>
      </c>
      <c r="J55" s="85">
        <v>0</v>
      </c>
      <c r="K55" s="85">
        <v>1394</v>
      </c>
      <c r="L55" s="144">
        <v>620</v>
      </c>
    </row>
    <row r="56" spans="1:12" x14ac:dyDescent="0.2">
      <c r="A56" s="176" t="s">
        <v>54</v>
      </c>
      <c r="B56" s="85">
        <v>43745</v>
      </c>
      <c r="C56" s="85"/>
      <c r="D56" s="85">
        <v>76</v>
      </c>
      <c r="E56" s="233">
        <f t="shared" si="0"/>
        <v>8.6867070522345404</v>
      </c>
      <c r="F56" s="85">
        <v>41</v>
      </c>
      <c r="G56" s="85">
        <f t="shared" si="1"/>
        <v>117</v>
      </c>
      <c r="H56" s="85">
        <v>66931</v>
      </c>
      <c r="I56" s="85">
        <v>957595</v>
      </c>
      <c r="J56" s="85">
        <v>102247</v>
      </c>
      <c r="K56" s="85">
        <v>1059842</v>
      </c>
      <c r="L56" s="144">
        <v>16332</v>
      </c>
    </row>
    <row r="57" spans="1:12" x14ac:dyDescent="0.2">
      <c r="A57" s="176" t="s">
        <v>55</v>
      </c>
      <c r="B57" s="85">
        <v>53315</v>
      </c>
      <c r="C57" s="85"/>
      <c r="D57" s="85">
        <v>20</v>
      </c>
      <c r="E57" s="233">
        <f t="shared" si="0"/>
        <v>1.8756447528838038</v>
      </c>
      <c r="F57" s="85">
        <v>18</v>
      </c>
      <c r="G57" s="85">
        <f t="shared" si="1"/>
        <v>38</v>
      </c>
      <c r="H57" s="85">
        <v>23011</v>
      </c>
      <c r="I57" s="85">
        <v>10518</v>
      </c>
      <c r="J57" s="85">
        <v>640</v>
      </c>
      <c r="K57" s="85">
        <v>11158</v>
      </c>
      <c r="L57" s="144">
        <v>7418</v>
      </c>
    </row>
    <row r="58" spans="1:12" x14ac:dyDescent="0.2">
      <c r="A58" s="176" t="s">
        <v>56</v>
      </c>
      <c r="B58" s="85">
        <v>53162</v>
      </c>
      <c r="C58" s="85"/>
      <c r="D58" s="85">
        <v>64</v>
      </c>
      <c r="E58" s="233">
        <f t="shared" si="0"/>
        <v>6.0193371204996051</v>
      </c>
      <c r="F58" s="85">
        <v>35</v>
      </c>
      <c r="G58" s="85">
        <f t="shared" si="1"/>
        <v>99</v>
      </c>
      <c r="H58" s="85">
        <v>40494</v>
      </c>
      <c r="I58" s="85">
        <v>14524</v>
      </c>
      <c r="J58" s="85">
        <v>0</v>
      </c>
      <c r="K58" s="85">
        <v>14524</v>
      </c>
      <c r="L58" s="144">
        <v>19141</v>
      </c>
    </row>
    <row r="59" spans="1:12" x14ac:dyDescent="0.2">
      <c r="A59" s="176" t="s">
        <v>57</v>
      </c>
      <c r="B59" s="85">
        <v>245829</v>
      </c>
      <c r="C59" s="85"/>
      <c r="D59" s="85">
        <v>201</v>
      </c>
      <c r="E59" s="233">
        <f t="shared" si="0"/>
        <v>4.0882076565417425</v>
      </c>
      <c r="F59" s="85">
        <v>203</v>
      </c>
      <c r="G59" s="85">
        <f t="shared" si="1"/>
        <v>404</v>
      </c>
      <c r="H59" s="85">
        <v>170622</v>
      </c>
      <c r="I59" s="85">
        <v>42146</v>
      </c>
      <c r="J59" s="85">
        <v>80910</v>
      </c>
      <c r="K59" s="85">
        <v>123056</v>
      </c>
      <c r="L59" s="144">
        <v>198000</v>
      </c>
    </row>
    <row r="60" spans="1:12" x14ac:dyDescent="0.2">
      <c r="A60" s="176" t="s">
        <v>58</v>
      </c>
      <c r="B60" s="85">
        <v>127049</v>
      </c>
      <c r="C60" s="85"/>
      <c r="D60" s="85">
        <v>50</v>
      </c>
      <c r="E60" s="233">
        <f t="shared" si="0"/>
        <v>1.9677447284118725</v>
      </c>
      <c r="F60" s="85">
        <v>38</v>
      </c>
      <c r="G60" s="85">
        <f t="shared" si="1"/>
        <v>88</v>
      </c>
      <c r="H60" s="85">
        <v>71092</v>
      </c>
      <c r="I60" s="85">
        <v>13509</v>
      </c>
      <c r="J60" s="85">
        <v>84032</v>
      </c>
      <c r="K60" s="85">
        <v>97541</v>
      </c>
      <c r="L60" s="144">
        <v>49068</v>
      </c>
    </row>
    <row r="61" spans="1:12" x14ac:dyDescent="0.2">
      <c r="A61" s="176" t="s">
        <v>256</v>
      </c>
      <c r="B61" s="85">
        <v>4830</v>
      </c>
      <c r="C61" s="85"/>
      <c r="D61" s="85">
        <v>7</v>
      </c>
      <c r="E61" s="233">
        <f t="shared" si="0"/>
        <v>7.2463768115942031</v>
      </c>
      <c r="F61" s="85">
        <v>3</v>
      </c>
      <c r="G61" s="85">
        <f t="shared" si="1"/>
        <v>10</v>
      </c>
      <c r="H61" s="85">
        <v>2836</v>
      </c>
      <c r="I61" s="84">
        <v>48</v>
      </c>
      <c r="J61" s="85">
        <v>0</v>
      </c>
      <c r="K61" s="85">
        <v>48</v>
      </c>
      <c r="L61" s="144">
        <v>0</v>
      </c>
    </row>
    <row r="62" spans="1:12" x14ac:dyDescent="0.2">
      <c r="A62" s="176" t="s">
        <v>257</v>
      </c>
      <c r="B62" s="85">
        <v>113328</v>
      </c>
      <c r="C62" s="85"/>
      <c r="D62" s="85">
        <v>157</v>
      </c>
      <c r="E62" s="233">
        <f t="shared" si="0"/>
        <v>6.9267965551320057</v>
      </c>
      <c r="F62" s="85">
        <v>84</v>
      </c>
      <c r="G62" s="85">
        <f t="shared" si="1"/>
        <v>241</v>
      </c>
      <c r="H62" s="85">
        <v>100499</v>
      </c>
      <c r="I62" s="85">
        <v>14406</v>
      </c>
      <c r="J62" s="85">
        <v>64248</v>
      </c>
      <c r="K62" s="85">
        <v>78654</v>
      </c>
      <c r="L62" s="144">
        <v>33656</v>
      </c>
    </row>
    <row r="63" spans="1:12" x14ac:dyDescent="0.2">
      <c r="A63" s="176" t="s">
        <v>59</v>
      </c>
      <c r="B63" s="85">
        <v>22539</v>
      </c>
      <c r="C63" s="85"/>
      <c r="D63" s="85">
        <v>18</v>
      </c>
      <c r="E63" s="233">
        <f t="shared" si="0"/>
        <v>3.9930786636496745</v>
      </c>
      <c r="F63" s="85">
        <v>15</v>
      </c>
      <c r="G63" s="85">
        <f t="shared" si="1"/>
        <v>33</v>
      </c>
      <c r="H63" s="85">
        <v>10649</v>
      </c>
      <c r="I63" s="85">
        <v>230</v>
      </c>
      <c r="J63" s="85">
        <v>0</v>
      </c>
      <c r="K63" s="85">
        <v>230</v>
      </c>
      <c r="L63" s="144">
        <v>6572</v>
      </c>
    </row>
    <row r="64" spans="1:12" x14ac:dyDescent="0.2">
      <c r="A64" s="176" t="s">
        <v>66</v>
      </c>
      <c r="B64" s="85">
        <v>59616</v>
      </c>
      <c r="C64" s="85"/>
      <c r="D64" s="85">
        <v>60</v>
      </c>
      <c r="E64" s="233">
        <f t="shared" si="0"/>
        <v>5.032206119162641</v>
      </c>
      <c r="F64" s="85">
        <v>26</v>
      </c>
      <c r="G64" s="85">
        <f t="shared" si="1"/>
        <v>86</v>
      </c>
      <c r="H64" s="85">
        <v>37296</v>
      </c>
      <c r="I64" s="85">
        <v>14961</v>
      </c>
      <c r="J64" s="85">
        <v>20765</v>
      </c>
      <c r="K64" s="85">
        <v>35726</v>
      </c>
      <c r="L64" s="144">
        <v>3908</v>
      </c>
    </row>
    <row r="65" spans="1:13" x14ac:dyDescent="0.2">
      <c r="A65" s="224" t="s">
        <v>258</v>
      </c>
      <c r="B65" s="85">
        <v>52132</v>
      </c>
      <c r="C65" s="85"/>
      <c r="D65" s="85">
        <v>53</v>
      </c>
      <c r="E65" s="233">
        <f t="shared" si="0"/>
        <v>5.0832502110028397</v>
      </c>
      <c r="F65" s="85">
        <v>21</v>
      </c>
      <c r="G65" s="85">
        <f t="shared" si="1"/>
        <v>74</v>
      </c>
      <c r="H65" s="85">
        <v>22433</v>
      </c>
      <c r="I65" s="85">
        <v>3639</v>
      </c>
      <c r="J65" s="85">
        <v>697829</v>
      </c>
      <c r="K65" s="85">
        <v>701468</v>
      </c>
      <c r="L65" s="144">
        <v>1671</v>
      </c>
    </row>
    <row r="66" spans="1:13" x14ac:dyDescent="0.2">
      <c r="A66" s="176" t="s">
        <v>60</v>
      </c>
      <c r="B66" s="85">
        <v>964</v>
      </c>
      <c r="C66" s="85"/>
      <c r="D66" s="85">
        <v>11</v>
      </c>
      <c r="E66" s="233">
        <f t="shared" si="0"/>
        <v>57.053941908713696</v>
      </c>
      <c r="F66" s="85">
        <v>3</v>
      </c>
      <c r="G66" s="85">
        <f t="shared" si="1"/>
        <v>14</v>
      </c>
      <c r="H66" s="85">
        <v>600</v>
      </c>
      <c r="I66" s="85">
        <v>4</v>
      </c>
      <c r="J66" s="85">
        <v>0</v>
      </c>
      <c r="K66" s="85">
        <v>4</v>
      </c>
      <c r="L66" s="144">
        <v>25</v>
      </c>
    </row>
    <row r="67" spans="1:13" x14ac:dyDescent="0.2">
      <c r="A67" s="176" t="s">
        <v>259</v>
      </c>
      <c r="B67" s="85">
        <v>46286</v>
      </c>
      <c r="C67" s="85"/>
      <c r="D67" s="85">
        <v>37</v>
      </c>
      <c r="E67" s="233">
        <f t="shared" si="0"/>
        <v>3.9968889080931604</v>
      </c>
      <c r="F67" s="85">
        <v>16</v>
      </c>
      <c r="G67" s="85">
        <f t="shared" si="1"/>
        <v>53</v>
      </c>
      <c r="H67" s="85">
        <v>47413</v>
      </c>
      <c r="I67" s="85">
        <v>258</v>
      </c>
      <c r="J67" s="85">
        <v>10235</v>
      </c>
      <c r="K67" s="85">
        <v>10493</v>
      </c>
      <c r="L67" s="144">
        <v>22703</v>
      </c>
    </row>
    <row r="68" spans="1:13" x14ac:dyDescent="0.2">
      <c r="A68" s="176" t="s">
        <v>260</v>
      </c>
      <c r="B68" s="85">
        <v>40333</v>
      </c>
      <c r="C68" s="85"/>
      <c r="D68" s="85">
        <v>83</v>
      </c>
      <c r="E68" s="233">
        <f t="shared" si="0"/>
        <v>10.289341234225077</v>
      </c>
      <c r="F68" s="85">
        <v>45</v>
      </c>
      <c r="G68" s="85">
        <f t="shared" si="1"/>
        <v>128</v>
      </c>
      <c r="H68" s="85">
        <v>66410</v>
      </c>
      <c r="I68" s="85">
        <v>1464</v>
      </c>
      <c r="J68" s="85">
        <v>20591</v>
      </c>
      <c r="K68" s="85">
        <v>22055</v>
      </c>
      <c r="L68" s="144">
        <v>9218</v>
      </c>
    </row>
    <row r="69" spans="1:13" x14ac:dyDescent="0.2">
      <c r="A69" s="176" t="s">
        <v>261</v>
      </c>
      <c r="B69" s="85">
        <v>25085</v>
      </c>
      <c r="C69" s="85"/>
      <c r="D69" s="85">
        <v>24</v>
      </c>
      <c r="E69" s="233">
        <f t="shared" si="0"/>
        <v>4.7837352999800675</v>
      </c>
      <c r="F69" s="85">
        <v>31</v>
      </c>
      <c r="G69" s="85">
        <f t="shared" si="1"/>
        <v>55</v>
      </c>
      <c r="H69" s="85">
        <v>18164</v>
      </c>
      <c r="I69" s="85">
        <v>2580</v>
      </c>
      <c r="J69" s="85">
        <v>8297</v>
      </c>
      <c r="K69" s="85">
        <v>10877</v>
      </c>
      <c r="L69" s="144">
        <v>5234</v>
      </c>
    </row>
    <row r="70" spans="1:13" x14ac:dyDescent="0.2">
      <c r="A70" s="176" t="s">
        <v>262</v>
      </c>
      <c r="B70" s="85">
        <v>11525</v>
      </c>
      <c r="C70" s="85"/>
      <c r="D70" s="85">
        <v>22</v>
      </c>
      <c r="E70" s="233">
        <f t="shared" ref="E70:E72" si="2">D70/(B70/5000)</f>
        <v>9.5444685466377432</v>
      </c>
      <c r="F70" s="85">
        <v>8</v>
      </c>
      <c r="G70" s="85">
        <f t="shared" ref="G70:G72" si="3">F70+D70</f>
        <v>30</v>
      </c>
      <c r="H70" s="85">
        <v>6286</v>
      </c>
      <c r="I70" s="85">
        <v>111</v>
      </c>
      <c r="J70" s="85">
        <v>153</v>
      </c>
      <c r="K70" s="85">
        <v>264</v>
      </c>
      <c r="L70" s="144">
        <v>0</v>
      </c>
      <c r="M70" s="84"/>
    </row>
    <row r="71" spans="1:13" x14ac:dyDescent="0.2">
      <c r="A71" s="176" t="s">
        <v>61</v>
      </c>
      <c r="B71" s="85">
        <v>15406</v>
      </c>
      <c r="C71" s="85"/>
      <c r="D71" s="85">
        <v>36</v>
      </c>
      <c r="E71" s="233">
        <f t="shared" si="2"/>
        <v>11.683759574191873</v>
      </c>
      <c r="F71" s="85">
        <v>7</v>
      </c>
      <c r="G71" s="85">
        <f t="shared" si="3"/>
        <v>43</v>
      </c>
      <c r="H71" s="85">
        <v>14303</v>
      </c>
      <c r="I71" s="85">
        <v>10274</v>
      </c>
      <c r="J71" s="85">
        <v>3098</v>
      </c>
      <c r="K71" s="85">
        <v>13372</v>
      </c>
      <c r="L71" s="144">
        <v>6687</v>
      </c>
      <c r="M71" s="84"/>
    </row>
    <row r="72" spans="1:13" x14ac:dyDescent="0.2">
      <c r="A72" s="225" t="s">
        <v>263</v>
      </c>
      <c r="B72" s="46">
        <v>14743</v>
      </c>
      <c r="C72" s="85"/>
      <c r="D72" s="85">
        <v>29</v>
      </c>
      <c r="E72" s="233">
        <f t="shared" si="2"/>
        <v>9.8351760157362822</v>
      </c>
      <c r="F72" s="85">
        <v>13</v>
      </c>
      <c r="G72" s="85">
        <f t="shared" si="3"/>
        <v>42</v>
      </c>
      <c r="H72" s="85">
        <v>9689</v>
      </c>
      <c r="I72" s="162">
        <v>59862</v>
      </c>
      <c r="J72" s="85">
        <v>2012</v>
      </c>
      <c r="K72" s="85">
        <v>61874</v>
      </c>
      <c r="L72" s="144">
        <v>7424</v>
      </c>
      <c r="M72" s="84"/>
    </row>
    <row r="73" spans="1:13" x14ac:dyDescent="0.2">
      <c r="A73" s="228" t="s">
        <v>62</v>
      </c>
      <c r="B73" s="200">
        <f>SUM(B5:B72)</f>
        <v>4671955</v>
      </c>
      <c r="C73" s="200" t="s">
        <v>223</v>
      </c>
      <c r="D73" s="200">
        <f>SUM(D5:D72)</f>
        <v>5359</v>
      </c>
      <c r="E73" s="234">
        <v>5.5918400015146803</v>
      </c>
      <c r="F73" s="200">
        <f>SUM(F5:F72)</f>
        <v>3021</v>
      </c>
      <c r="G73" s="200">
        <f>SUM(G5:G72)</f>
        <v>8380</v>
      </c>
      <c r="H73" s="200">
        <f>SUM(H5:H72)</f>
        <v>5276086</v>
      </c>
      <c r="I73" s="200">
        <f t="shared" ref="I73:K73" si="4">SUM(I5:I72)</f>
        <v>2769422</v>
      </c>
      <c r="J73" s="200">
        <f t="shared" si="4"/>
        <v>8010412</v>
      </c>
      <c r="K73" s="200">
        <f t="shared" si="4"/>
        <v>10779834</v>
      </c>
      <c r="L73" s="232">
        <f>SUM(L5:L72)</f>
        <v>1819445</v>
      </c>
      <c r="M73" s="84"/>
    </row>
    <row r="74" spans="1:13" x14ac:dyDescent="0.2">
      <c r="C74" s="84" t="s">
        <v>224</v>
      </c>
      <c r="J74" s="84"/>
      <c r="K74" s="183"/>
      <c r="L74" s="144"/>
      <c r="M74" s="84"/>
    </row>
    <row r="75" spans="1:13" x14ac:dyDescent="0.2">
      <c r="J75" s="84"/>
      <c r="K75" s="183"/>
      <c r="L75" s="85"/>
      <c r="M75" s="183"/>
    </row>
    <row r="76" spans="1:13" x14ac:dyDescent="0.2">
      <c r="F76" s="249"/>
      <c r="J76" s="84"/>
      <c r="K76" s="85"/>
      <c r="L76" s="85"/>
      <c r="M76" s="183"/>
    </row>
    <row r="77" spans="1:13" x14ac:dyDescent="0.2">
      <c r="K77" s="178"/>
      <c r="L77" s="245"/>
      <c r="M77" s="178"/>
    </row>
    <row r="78" spans="1:13" x14ac:dyDescent="0.2">
      <c r="K78" s="178"/>
      <c r="L78" s="245"/>
      <c r="M78" s="178"/>
    </row>
    <row r="79" spans="1:13" x14ac:dyDescent="0.2">
      <c r="K79" s="178"/>
      <c r="L79" s="245"/>
      <c r="M79" s="178"/>
    </row>
    <row r="80" spans="1:13" x14ac:dyDescent="0.2">
      <c r="K80" s="178"/>
      <c r="L80" s="245"/>
      <c r="M80" s="178"/>
    </row>
    <row r="81" spans="11:13" x14ac:dyDescent="0.2">
      <c r="K81" s="178"/>
      <c r="L81" s="245"/>
      <c r="M81" s="178"/>
    </row>
    <row r="82" spans="11:13" x14ac:dyDescent="0.2">
      <c r="K82" s="178"/>
      <c r="L82" s="245"/>
      <c r="M82" s="178"/>
    </row>
    <row r="83" spans="11:13" x14ac:dyDescent="0.2">
      <c r="K83" s="178"/>
      <c r="L83" s="245"/>
      <c r="M83" s="178"/>
    </row>
    <row r="84" spans="11:13" x14ac:dyDescent="0.2">
      <c r="K84" s="178"/>
      <c r="L84" s="245"/>
      <c r="M84" s="178"/>
    </row>
  </sheetData>
  <mergeCells count="6">
    <mergeCell ref="A1:L2"/>
    <mergeCell ref="D3:G3"/>
    <mergeCell ref="A3:A4"/>
    <mergeCell ref="B3:B4"/>
    <mergeCell ref="C3:C4"/>
    <mergeCell ref="H3:L3"/>
  </mergeCells>
  <phoneticPr fontId="0" type="noConversion"/>
  <printOptions horizontalCentered="1" verticalCentered="1" gridLines="1"/>
  <pageMargins left="0.75" right="0.75" top="0.75" bottom="0.69" header="0.5" footer="0.5"/>
  <pageSetup scale="84" orientation="landscape" r:id="rId1"/>
  <headerFooter alignWithMargins="0">
    <oddFooter>&amp;C&amp;"Garamond,Regular"&amp;P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75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ColWidth="9.140625" defaultRowHeight="12.75" x14ac:dyDescent="0.2"/>
  <cols>
    <col min="1" max="1" width="29.140625" style="28" customWidth="1"/>
    <col min="2" max="2" width="9.85546875" style="28" customWidth="1"/>
    <col min="3" max="3" width="1.85546875" bestFit="1" customWidth="1"/>
    <col min="4" max="4" width="8.140625" style="28" customWidth="1"/>
    <col min="5" max="5" width="9" style="28" customWidth="1"/>
    <col min="6" max="6" width="9.140625" style="28"/>
    <col min="7" max="7" width="9.140625" style="28" bestFit="1"/>
    <col min="8" max="8" width="9.140625" style="28"/>
    <col min="9" max="9" width="9.140625" style="28" bestFit="1"/>
    <col min="10" max="10" width="8" style="28" bestFit="1" customWidth="1"/>
    <col min="11" max="11" width="9.140625" style="145" bestFit="1"/>
    <col min="12" max="16384" width="9.140625" style="28"/>
  </cols>
  <sheetData>
    <row r="1" spans="1:11" x14ac:dyDescent="0.2">
      <c r="A1" s="347" t="s">
        <v>111</v>
      </c>
      <c r="B1" s="348"/>
      <c r="C1" s="348"/>
      <c r="D1" s="348"/>
      <c r="E1" s="348"/>
      <c r="F1" s="348"/>
      <c r="G1" s="348"/>
      <c r="H1" s="348"/>
      <c r="I1" s="348"/>
      <c r="J1" s="348"/>
      <c r="K1" s="363"/>
    </row>
    <row r="2" spans="1:11" x14ac:dyDescent="0.2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65"/>
    </row>
    <row r="3" spans="1:11" s="53" customFormat="1" x14ac:dyDescent="0.2">
      <c r="A3" s="381" t="s">
        <v>23</v>
      </c>
      <c r="B3" s="382" t="s">
        <v>2</v>
      </c>
      <c r="C3" s="368"/>
      <c r="D3" s="383" t="s">
        <v>112</v>
      </c>
      <c r="E3" s="383"/>
      <c r="F3" s="383" t="s">
        <v>113</v>
      </c>
      <c r="G3" s="383"/>
      <c r="H3" s="383" t="s">
        <v>114</v>
      </c>
      <c r="I3" s="383"/>
      <c r="J3" s="383" t="s">
        <v>16</v>
      </c>
      <c r="K3" s="384"/>
    </row>
    <row r="4" spans="1:11" s="55" customFormat="1" ht="25.5" x14ac:dyDescent="0.2">
      <c r="A4" s="367"/>
      <c r="B4" s="369"/>
      <c r="C4" s="385"/>
      <c r="D4" s="49" t="s">
        <v>115</v>
      </c>
      <c r="E4" s="49" t="s">
        <v>116</v>
      </c>
      <c r="F4" s="49" t="s">
        <v>115</v>
      </c>
      <c r="G4" s="49" t="s">
        <v>116</v>
      </c>
      <c r="H4" s="49" t="s">
        <v>115</v>
      </c>
      <c r="I4" s="49" t="s">
        <v>116</v>
      </c>
      <c r="J4" s="49" t="s">
        <v>115</v>
      </c>
      <c r="K4" s="91" t="s">
        <v>116</v>
      </c>
    </row>
    <row r="5" spans="1:11" x14ac:dyDescent="0.2">
      <c r="A5" s="31" t="s">
        <v>232</v>
      </c>
      <c r="B5" s="85">
        <v>62486</v>
      </c>
      <c r="C5" s="33"/>
      <c r="D5" s="33">
        <v>175</v>
      </c>
      <c r="E5" s="33">
        <v>8151</v>
      </c>
      <c r="F5" s="33">
        <v>32</v>
      </c>
      <c r="G5" s="33">
        <v>766</v>
      </c>
      <c r="H5" s="33">
        <v>26</v>
      </c>
      <c r="I5" s="33">
        <v>1539</v>
      </c>
      <c r="J5" s="33">
        <v>233</v>
      </c>
      <c r="K5" s="94">
        <v>10456</v>
      </c>
    </row>
    <row r="6" spans="1:11" x14ac:dyDescent="0.2">
      <c r="A6" s="31" t="s">
        <v>31</v>
      </c>
      <c r="B6" s="85">
        <v>25713</v>
      </c>
      <c r="C6" s="33"/>
      <c r="D6" s="33">
        <v>82</v>
      </c>
      <c r="E6" s="33">
        <v>1575</v>
      </c>
      <c r="F6" s="33">
        <v>44</v>
      </c>
      <c r="G6" s="33">
        <v>364</v>
      </c>
      <c r="H6" s="33">
        <v>126</v>
      </c>
      <c r="I6" s="33">
        <v>963</v>
      </c>
      <c r="J6" s="33">
        <v>252</v>
      </c>
      <c r="K6" s="94">
        <v>2902</v>
      </c>
    </row>
    <row r="7" spans="1:11" x14ac:dyDescent="0.2">
      <c r="A7" s="31" t="s">
        <v>233</v>
      </c>
      <c r="B7" s="85">
        <v>117029</v>
      </c>
      <c r="C7" s="33"/>
      <c r="D7" s="33">
        <v>998</v>
      </c>
      <c r="E7" s="33">
        <v>90345</v>
      </c>
      <c r="F7" s="33">
        <v>134</v>
      </c>
      <c r="G7" s="33">
        <v>7504</v>
      </c>
      <c r="H7" s="33">
        <v>326</v>
      </c>
      <c r="I7" s="33">
        <v>3124</v>
      </c>
      <c r="J7" s="33">
        <v>1458</v>
      </c>
      <c r="K7" s="94">
        <v>100973</v>
      </c>
    </row>
    <row r="8" spans="1:11" x14ac:dyDescent="0.2">
      <c r="A8" s="31" t="s">
        <v>234</v>
      </c>
      <c r="B8" s="85">
        <v>23034</v>
      </c>
      <c r="C8" s="33"/>
      <c r="D8" s="33">
        <v>166</v>
      </c>
      <c r="E8" s="33">
        <v>3000</v>
      </c>
      <c r="F8" s="33">
        <v>43</v>
      </c>
      <c r="G8" s="33">
        <v>825</v>
      </c>
      <c r="H8" s="33">
        <v>50</v>
      </c>
      <c r="I8" s="33">
        <v>1824</v>
      </c>
      <c r="J8" s="33">
        <v>259</v>
      </c>
      <c r="K8" s="94">
        <v>5649</v>
      </c>
    </row>
    <row r="9" spans="1:11" x14ac:dyDescent="0.2">
      <c r="A9" s="31" t="s">
        <v>32</v>
      </c>
      <c r="B9" s="85">
        <v>30432</v>
      </c>
      <c r="C9" s="33"/>
      <c r="D9" s="33">
        <v>61</v>
      </c>
      <c r="E9" s="33">
        <v>1212</v>
      </c>
      <c r="F9" s="33">
        <v>3</v>
      </c>
      <c r="G9" s="33">
        <v>994</v>
      </c>
      <c r="H9" s="33">
        <v>32</v>
      </c>
      <c r="I9" s="33">
        <v>491</v>
      </c>
      <c r="J9" s="33">
        <v>96</v>
      </c>
      <c r="K9" s="94">
        <v>2697</v>
      </c>
    </row>
    <row r="10" spans="1:11" x14ac:dyDescent="0.2">
      <c r="A10" s="31" t="s">
        <v>235</v>
      </c>
      <c r="B10" s="85">
        <v>41145</v>
      </c>
      <c r="C10" s="33"/>
      <c r="D10" s="33">
        <v>20</v>
      </c>
      <c r="E10" s="33">
        <v>207</v>
      </c>
      <c r="F10" s="33">
        <v>0</v>
      </c>
      <c r="G10" s="33">
        <v>0</v>
      </c>
      <c r="H10" s="33">
        <v>0</v>
      </c>
      <c r="I10" s="33">
        <v>0</v>
      </c>
      <c r="J10" s="33">
        <v>20</v>
      </c>
      <c r="K10" s="94">
        <v>207</v>
      </c>
    </row>
    <row r="11" spans="1:11" x14ac:dyDescent="0.2">
      <c r="A11" s="31" t="s">
        <v>236</v>
      </c>
      <c r="B11" s="85">
        <v>36198</v>
      </c>
      <c r="C11" s="33"/>
      <c r="D11" s="33">
        <v>157</v>
      </c>
      <c r="E11" s="33">
        <v>4176</v>
      </c>
      <c r="F11" s="33">
        <v>100</v>
      </c>
      <c r="G11" s="33">
        <v>1356</v>
      </c>
      <c r="H11" s="33">
        <v>149</v>
      </c>
      <c r="I11" s="33">
        <v>1885</v>
      </c>
      <c r="J11" s="33">
        <v>406</v>
      </c>
      <c r="K11" s="94">
        <v>7417</v>
      </c>
    </row>
    <row r="12" spans="1:11" x14ac:dyDescent="0.2">
      <c r="A12" s="31" t="s">
        <v>33</v>
      </c>
      <c r="B12" s="85">
        <v>13885</v>
      </c>
      <c r="C12" s="33"/>
      <c r="D12" s="33">
        <v>251</v>
      </c>
      <c r="E12" s="33">
        <v>6414</v>
      </c>
      <c r="F12" s="33">
        <v>0</v>
      </c>
      <c r="G12" s="33">
        <v>0</v>
      </c>
      <c r="H12" s="33">
        <v>269</v>
      </c>
      <c r="I12" s="33">
        <v>3235</v>
      </c>
      <c r="J12" s="33">
        <v>520</v>
      </c>
      <c r="K12" s="94">
        <v>9649</v>
      </c>
    </row>
    <row r="13" spans="1:11" x14ac:dyDescent="0.2">
      <c r="A13" s="31" t="s">
        <v>237</v>
      </c>
      <c r="B13" s="85">
        <v>125064</v>
      </c>
      <c r="C13" s="33"/>
      <c r="D13" s="33">
        <v>987</v>
      </c>
      <c r="E13" s="33">
        <v>12517</v>
      </c>
      <c r="F13" s="33">
        <v>103</v>
      </c>
      <c r="G13" s="33">
        <v>1317</v>
      </c>
      <c r="H13" s="33">
        <v>128</v>
      </c>
      <c r="I13" s="33">
        <v>4668</v>
      </c>
      <c r="J13" s="33">
        <v>1218</v>
      </c>
      <c r="K13" s="94">
        <v>18502</v>
      </c>
    </row>
    <row r="14" spans="1:11" x14ac:dyDescent="0.2">
      <c r="A14" s="31" t="s">
        <v>34</v>
      </c>
      <c r="B14" s="85">
        <v>197204</v>
      </c>
      <c r="C14" s="33"/>
      <c r="D14" s="33">
        <v>2592</v>
      </c>
      <c r="E14" s="33">
        <v>68690</v>
      </c>
      <c r="F14" s="33">
        <v>524</v>
      </c>
      <c r="G14" s="33">
        <v>17335</v>
      </c>
      <c r="H14" s="33">
        <v>1698</v>
      </c>
      <c r="I14" s="33">
        <v>42951</v>
      </c>
      <c r="J14" s="33">
        <v>4814</v>
      </c>
      <c r="K14" s="94">
        <v>128976</v>
      </c>
    </row>
    <row r="15" spans="1:11" x14ac:dyDescent="0.2">
      <c r="A15" s="31" t="s">
        <v>35</v>
      </c>
      <c r="B15" s="85">
        <v>9894</v>
      </c>
      <c r="C15" s="33"/>
      <c r="D15" s="33">
        <v>102</v>
      </c>
      <c r="E15" s="33">
        <v>567</v>
      </c>
      <c r="F15" s="33">
        <v>0</v>
      </c>
      <c r="G15" s="33">
        <v>0</v>
      </c>
      <c r="H15" s="33">
        <v>0</v>
      </c>
      <c r="I15" s="33">
        <v>0</v>
      </c>
      <c r="J15" s="33">
        <v>102</v>
      </c>
      <c r="K15" s="94">
        <v>567</v>
      </c>
    </row>
    <row r="16" spans="1:11" x14ac:dyDescent="0.2">
      <c r="A16" s="31" t="s">
        <v>36</v>
      </c>
      <c r="B16" s="85">
        <v>6679</v>
      </c>
      <c r="C16" s="33"/>
      <c r="D16" s="33">
        <v>687</v>
      </c>
      <c r="E16" s="33">
        <v>6902</v>
      </c>
      <c r="F16" s="33">
        <v>241</v>
      </c>
      <c r="G16" s="33">
        <v>1206</v>
      </c>
      <c r="H16" s="33">
        <v>590</v>
      </c>
      <c r="I16" s="33">
        <v>4189</v>
      </c>
      <c r="J16" s="33">
        <v>1518</v>
      </c>
      <c r="K16" s="94">
        <v>12297</v>
      </c>
    </row>
    <row r="17" spans="1:11" x14ac:dyDescent="0.2">
      <c r="A17" s="31" t="s">
        <v>238</v>
      </c>
      <c r="B17" s="85">
        <v>10151</v>
      </c>
      <c r="C17" s="33"/>
      <c r="D17" s="33">
        <v>12</v>
      </c>
      <c r="E17" s="33">
        <v>531</v>
      </c>
      <c r="F17" s="33">
        <v>0</v>
      </c>
      <c r="G17" s="33">
        <v>0</v>
      </c>
      <c r="H17" s="33">
        <v>0</v>
      </c>
      <c r="I17" s="33">
        <v>0</v>
      </c>
      <c r="J17" s="33">
        <v>12</v>
      </c>
      <c r="K17" s="94">
        <v>531</v>
      </c>
    </row>
    <row r="18" spans="1:11" x14ac:dyDescent="0.2">
      <c r="A18" s="31" t="s">
        <v>239</v>
      </c>
      <c r="B18" s="85">
        <v>16412</v>
      </c>
      <c r="C18" s="33"/>
      <c r="D18" s="33">
        <v>17</v>
      </c>
      <c r="E18" s="33">
        <v>302</v>
      </c>
      <c r="F18" s="33">
        <v>0</v>
      </c>
      <c r="G18" s="33">
        <v>0</v>
      </c>
      <c r="H18" s="33">
        <v>9</v>
      </c>
      <c r="I18" s="33">
        <v>393</v>
      </c>
      <c r="J18" s="33">
        <v>26</v>
      </c>
      <c r="K18" s="94">
        <v>695</v>
      </c>
    </row>
    <row r="19" spans="1:11" x14ac:dyDescent="0.2">
      <c r="A19" s="31" t="s">
        <v>240</v>
      </c>
      <c r="B19" s="85">
        <v>20466</v>
      </c>
      <c r="C19" s="33"/>
      <c r="D19" s="33">
        <v>207</v>
      </c>
      <c r="E19" s="33">
        <v>6902</v>
      </c>
      <c r="F19" s="33">
        <v>12</v>
      </c>
      <c r="G19" s="33">
        <v>1435</v>
      </c>
      <c r="H19" s="33">
        <v>138</v>
      </c>
      <c r="I19" s="33">
        <v>2904</v>
      </c>
      <c r="J19" s="33">
        <v>357</v>
      </c>
      <c r="K19" s="94">
        <v>11241</v>
      </c>
    </row>
    <row r="20" spans="1:11" x14ac:dyDescent="0.2">
      <c r="A20" s="31" t="s">
        <v>63</v>
      </c>
      <c r="B20" s="85">
        <v>27142</v>
      </c>
      <c r="C20" s="33"/>
      <c r="D20" s="33">
        <v>489</v>
      </c>
      <c r="E20" s="33">
        <v>18112</v>
      </c>
      <c r="F20" s="33">
        <v>53</v>
      </c>
      <c r="G20" s="33">
        <v>660</v>
      </c>
      <c r="H20" s="33">
        <v>198</v>
      </c>
      <c r="I20" s="33">
        <v>3187</v>
      </c>
      <c r="J20" s="33">
        <v>740</v>
      </c>
      <c r="K20" s="94">
        <v>21959</v>
      </c>
    </row>
    <row r="21" spans="1:11" x14ac:dyDescent="0.2">
      <c r="A21" s="31" t="s">
        <v>241</v>
      </c>
      <c r="B21" s="85">
        <v>446042</v>
      </c>
      <c r="C21" s="33"/>
      <c r="D21" s="33">
        <v>7710</v>
      </c>
      <c r="E21" s="33">
        <v>236223</v>
      </c>
      <c r="F21" s="33">
        <v>2995</v>
      </c>
      <c r="G21" s="33">
        <v>49985</v>
      </c>
      <c r="H21" s="33">
        <v>4948</v>
      </c>
      <c r="I21" s="33">
        <v>195966</v>
      </c>
      <c r="J21" s="33">
        <v>15653</v>
      </c>
      <c r="K21" s="94">
        <v>482174</v>
      </c>
    </row>
    <row r="22" spans="1:11" x14ac:dyDescent="0.2">
      <c r="A22" s="31" t="s">
        <v>242</v>
      </c>
      <c r="B22" s="85">
        <v>7487</v>
      </c>
      <c r="C22" s="33"/>
      <c r="D22" s="33">
        <v>14</v>
      </c>
      <c r="E22" s="33">
        <v>2192</v>
      </c>
      <c r="F22" s="33">
        <v>0</v>
      </c>
      <c r="G22" s="33">
        <v>0</v>
      </c>
      <c r="H22" s="33">
        <v>10</v>
      </c>
      <c r="I22" s="33">
        <v>288</v>
      </c>
      <c r="J22" s="33">
        <v>24</v>
      </c>
      <c r="K22" s="94">
        <v>2480</v>
      </c>
    </row>
    <row r="23" spans="1:11" x14ac:dyDescent="0.2">
      <c r="A23" s="31" t="s">
        <v>243</v>
      </c>
      <c r="B23" s="85">
        <v>33700</v>
      </c>
      <c r="C23" s="33"/>
      <c r="D23" s="33">
        <v>154</v>
      </c>
      <c r="E23" s="33">
        <v>3789</v>
      </c>
      <c r="F23" s="33">
        <v>4</v>
      </c>
      <c r="G23" s="33">
        <v>11</v>
      </c>
      <c r="H23" s="33">
        <v>15</v>
      </c>
      <c r="I23" s="33">
        <v>1003</v>
      </c>
      <c r="J23" s="33">
        <v>173</v>
      </c>
      <c r="K23" s="94">
        <v>4803</v>
      </c>
    </row>
    <row r="24" spans="1:11" x14ac:dyDescent="0.2">
      <c r="A24" s="31" t="s">
        <v>318</v>
      </c>
      <c r="B24" s="85">
        <v>20441</v>
      </c>
      <c r="C24" s="33"/>
      <c r="D24" s="33">
        <v>49</v>
      </c>
      <c r="E24" s="33">
        <v>2621</v>
      </c>
      <c r="F24" s="33">
        <v>2</v>
      </c>
      <c r="G24" s="33">
        <v>19</v>
      </c>
      <c r="H24" s="33">
        <v>18</v>
      </c>
      <c r="I24" s="33">
        <v>390</v>
      </c>
      <c r="J24" s="33">
        <v>69</v>
      </c>
      <c r="K24" s="94">
        <v>3030</v>
      </c>
    </row>
    <row r="25" spans="1:11" x14ac:dyDescent="0.2">
      <c r="A25" s="31" t="s">
        <v>244</v>
      </c>
      <c r="B25" s="85">
        <v>22384</v>
      </c>
      <c r="C25" s="33"/>
      <c r="D25" s="33">
        <v>42</v>
      </c>
      <c r="E25" s="33">
        <v>1040</v>
      </c>
      <c r="F25" s="33">
        <v>42</v>
      </c>
      <c r="G25" s="33">
        <v>1040</v>
      </c>
      <c r="H25" s="33">
        <v>94</v>
      </c>
      <c r="I25" s="33">
        <v>913</v>
      </c>
      <c r="J25" s="33">
        <v>178</v>
      </c>
      <c r="K25" s="94">
        <v>2993</v>
      </c>
    </row>
    <row r="26" spans="1:11" x14ac:dyDescent="0.2">
      <c r="A26" s="31" t="s">
        <v>37</v>
      </c>
      <c r="B26" s="85">
        <v>73913</v>
      </c>
      <c r="C26" s="33"/>
      <c r="D26" s="33">
        <v>379</v>
      </c>
      <c r="E26" s="33">
        <v>11004</v>
      </c>
      <c r="F26" s="33">
        <v>32</v>
      </c>
      <c r="G26" s="33">
        <v>508</v>
      </c>
      <c r="H26" s="33">
        <v>66</v>
      </c>
      <c r="I26" s="33">
        <v>2745</v>
      </c>
      <c r="J26" s="33">
        <v>477</v>
      </c>
      <c r="K26" s="94">
        <v>14257</v>
      </c>
    </row>
    <row r="27" spans="1:11" x14ac:dyDescent="0.2">
      <c r="A27" s="31" t="s">
        <v>245</v>
      </c>
      <c r="B27" s="85">
        <v>33327</v>
      </c>
      <c r="C27" s="33"/>
      <c r="D27" s="33">
        <v>600</v>
      </c>
      <c r="E27" s="33">
        <v>14892</v>
      </c>
      <c r="F27" s="33">
        <v>27</v>
      </c>
      <c r="G27" s="33">
        <v>245</v>
      </c>
      <c r="H27" s="33">
        <v>69</v>
      </c>
      <c r="I27" s="33">
        <v>617</v>
      </c>
      <c r="J27" s="33">
        <v>696</v>
      </c>
      <c r="K27" s="94">
        <v>15754</v>
      </c>
    </row>
    <row r="28" spans="1:11" x14ac:dyDescent="0.2">
      <c r="A28" s="31" t="s">
        <v>38</v>
      </c>
      <c r="B28" s="85">
        <v>15994</v>
      </c>
      <c r="C28" s="33"/>
      <c r="D28" s="33">
        <v>1284</v>
      </c>
      <c r="E28" s="33">
        <v>28883</v>
      </c>
      <c r="F28" s="33">
        <v>29</v>
      </c>
      <c r="G28" s="33">
        <v>958</v>
      </c>
      <c r="H28" s="33">
        <v>343</v>
      </c>
      <c r="I28" s="33">
        <v>11545</v>
      </c>
      <c r="J28" s="33">
        <v>1656</v>
      </c>
      <c r="K28" s="94">
        <v>41386</v>
      </c>
    </row>
    <row r="29" spans="1:11" x14ac:dyDescent="0.2">
      <c r="A29" s="31" t="s">
        <v>246</v>
      </c>
      <c r="B29" s="85">
        <v>31477</v>
      </c>
      <c r="C29" s="33"/>
      <c r="D29" s="33">
        <v>420</v>
      </c>
      <c r="E29" s="33">
        <v>6568</v>
      </c>
      <c r="F29" s="33">
        <v>36</v>
      </c>
      <c r="G29" s="33">
        <v>202</v>
      </c>
      <c r="H29" s="33">
        <v>41</v>
      </c>
      <c r="I29" s="33">
        <v>541</v>
      </c>
      <c r="J29" s="33">
        <v>497</v>
      </c>
      <c r="K29" s="94">
        <v>7311</v>
      </c>
    </row>
    <row r="30" spans="1:11" x14ac:dyDescent="0.2">
      <c r="A30" s="31" t="s">
        <v>39</v>
      </c>
      <c r="B30" s="85">
        <v>435716</v>
      </c>
      <c r="C30" s="33"/>
      <c r="D30" s="33">
        <v>1939</v>
      </c>
      <c r="E30" s="33">
        <v>43599</v>
      </c>
      <c r="F30" s="33">
        <v>338</v>
      </c>
      <c r="G30" s="33">
        <v>3532</v>
      </c>
      <c r="H30" s="33">
        <v>662</v>
      </c>
      <c r="I30" s="33">
        <v>11866</v>
      </c>
      <c r="J30" s="33">
        <v>2939</v>
      </c>
      <c r="K30" s="94">
        <v>58997</v>
      </c>
    </row>
    <row r="31" spans="1:11" x14ac:dyDescent="0.2">
      <c r="A31" s="31" t="s">
        <v>247</v>
      </c>
      <c r="B31" s="85">
        <v>10188</v>
      </c>
      <c r="C31" s="33"/>
      <c r="D31" s="33">
        <v>39</v>
      </c>
      <c r="E31" s="33">
        <v>897</v>
      </c>
      <c r="F31" s="33">
        <v>0</v>
      </c>
      <c r="G31" s="33">
        <v>0</v>
      </c>
      <c r="H31" s="33">
        <v>0</v>
      </c>
      <c r="I31" s="33">
        <v>0</v>
      </c>
      <c r="J31" s="33">
        <v>39</v>
      </c>
      <c r="K31" s="94">
        <v>897</v>
      </c>
    </row>
    <row r="32" spans="1:11" x14ac:dyDescent="0.2">
      <c r="A32" s="31" t="s">
        <v>64</v>
      </c>
      <c r="B32" s="85">
        <v>1202</v>
      </c>
      <c r="C32" s="33"/>
      <c r="D32" s="33">
        <v>7</v>
      </c>
      <c r="E32" s="33">
        <v>500</v>
      </c>
      <c r="F32" s="33">
        <v>0</v>
      </c>
      <c r="G32" s="33">
        <v>0</v>
      </c>
      <c r="H32" s="33">
        <v>0</v>
      </c>
      <c r="I32" s="33">
        <v>0</v>
      </c>
      <c r="J32" s="33">
        <v>7</v>
      </c>
      <c r="K32" s="94">
        <v>500</v>
      </c>
    </row>
    <row r="33" spans="1:11" x14ac:dyDescent="0.2">
      <c r="A33" s="31" t="s">
        <v>40</v>
      </c>
      <c r="B33" s="85">
        <v>235644</v>
      </c>
      <c r="C33" s="33"/>
      <c r="D33" s="33">
        <v>747</v>
      </c>
      <c r="E33" s="33">
        <v>26148</v>
      </c>
      <c r="F33" s="33">
        <v>152</v>
      </c>
      <c r="G33" s="33">
        <v>3184</v>
      </c>
      <c r="H33" s="33">
        <v>306</v>
      </c>
      <c r="I33" s="33">
        <v>8964</v>
      </c>
      <c r="J33" s="33">
        <v>1205</v>
      </c>
      <c r="K33" s="94">
        <v>38296</v>
      </c>
    </row>
    <row r="34" spans="1:11" x14ac:dyDescent="0.2">
      <c r="A34" s="31" t="s">
        <v>41</v>
      </c>
      <c r="B34" s="85">
        <v>98020</v>
      </c>
      <c r="C34" s="33"/>
      <c r="D34" s="33">
        <v>4926</v>
      </c>
      <c r="E34" s="33">
        <v>70019</v>
      </c>
      <c r="F34" s="33">
        <v>1263</v>
      </c>
      <c r="G34" s="33">
        <v>15484</v>
      </c>
      <c r="H34" s="33">
        <v>4159</v>
      </c>
      <c r="I34" s="33">
        <v>65416</v>
      </c>
      <c r="J34" s="33">
        <v>10348</v>
      </c>
      <c r="K34" s="94">
        <v>150919</v>
      </c>
    </row>
    <row r="35" spans="1:11" x14ac:dyDescent="0.2">
      <c r="A35" s="31" t="s">
        <v>42</v>
      </c>
      <c r="B35" s="85">
        <v>14839</v>
      </c>
      <c r="C35" s="33"/>
      <c r="D35" s="33">
        <v>274</v>
      </c>
      <c r="E35" s="33">
        <v>7074</v>
      </c>
      <c r="F35" s="33">
        <v>0</v>
      </c>
      <c r="G35" s="33">
        <v>0</v>
      </c>
      <c r="H35" s="33">
        <v>1</v>
      </c>
      <c r="I35" s="33">
        <v>150</v>
      </c>
      <c r="J35" s="33">
        <v>275</v>
      </c>
      <c r="K35" s="94">
        <v>7224</v>
      </c>
    </row>
    <row r="36" spans="1:11" x14ac:dyDescent="0.2">
      <c r="A36" s="31" t="s">
        <v>43</v>
      </c>
      <c r="B36" s="85">
        <v>47617</v>
      </c>
      <c r="C36" s="33"/>
      <c r="D36" s="33">
        <v>356</v>
      </c>
      <c r="E36" s="33">
        <v>9640</v>
      </c>
      <c r="F36" s="33">
        <v>54</v>
      </c>
      <c r="G36" s="33">
        <v>503</v>
      </c>
      <c r="H36" s="33">
        <v>150</v>
      </c>
      <c r="I36" s="33">
        <v>7865</v>
      </c>
      <c r="J36" s="33">
        <v>560</v>
      </c>
      <c r="K36" s="94">
        <v>18008</v>
      </c>
    </row>
    <row r="37" spans="1:11" x14ac:dyDescent="0.2">
      <c r="A37" s="31" t="s">
        <v>248</v>
      </c>
      <c r="B37" s="85">
        <v>135751</v>
      </c>
      <c r="C37" s="33"/>
      <c r="D37" s="33">
        <v>753</v>
      </c>
      <c r="E37" s="33">
        <v>14787</v>
      </c>
      <c r="F37" s="33">
        <v>208</v>
      </c>
      <c r="G37" s="33">
        <v>3000</v>
      </c>
      <c r="H37" s="33">
        <v>546</v>
      </c>
      <c r="I37" s="33">
        <v>4212</v>
      </c>
      <c r="J37" s="33">
        <v>1507</v>
      </c>
      <c r="K37" s="94">
        <v>21999</v>
      </c>
    </row>
    <row r="38" spans="1:11" x14ac:dyDescent="0.2">
      <c r="A38" s="31" t="s">
        <v>44</v>
      </c>
      <c r="B38" s="85">
        <v>11843</v>
      </c>
      <c r="C38" s="33"/>
      <c r="D38" s="33">
        <v>66</v>
      </c>
      <c r="E38" s="33">
        <v>4307</v>
      </c>
      <c r="F38" s="33">
        <v>23</v>
      </c>
      <c r="G38" s="33">
        <v>552</v>
      </c>
      <c r="H38" s="33">
        <v>2</v>
      </c>
      <c r="I38" s="33">
        <v>164</v>
      </c>
      <c r="J38" s="33">
        <v>91</v>
      </c>
      <c r="K38" s="94">
        <v>5023</v>
      </c>
    </row>
    <row r="39" spans="1:11" x14ac:dyDescent="0.2">
      <c r="A39" s="31" t="s">
        <v>45</v>
      </c>
      <c r="B39" s="85">
        <v>26760</v>
      </c>
      <c r="C39" s="33"/>
      <c r="D39" s="33">
        <v>43</v>
      </c>
      <c r="E39" s="33">
        <v>1564</v>
      </c>
      <c r="F39" s="33">
        <v>0</v>
      </c>
      <c r="G39" s="33">
        <v>0</v>
      </c>
      <c r="H39" s="33">
        <v>15</v>
      </c>
      <c r="I39" s="33">
        <v>1216</v>
      </c>
      <c r="J39" s="33">
        <v>58</v>
      </c>
      <c r="K39" s="94">
        <v>2780</v>
      </c>
    </row>
    <row r="40" spans="1:11" x14ac:dyDescent="0.2">
      <c r="A40" s="31" t="s">
        <v>46</v>
      </c>
      <c r="B40" s="85">
        <v>12091</v>
      </c>
      <c r="C40" s="33"/>
      <c r="D40" s="33">
        <v>8</v>
      </c>
      <c r="E40" s="33">
        <v>875</v>
      </c>
      <c r="F40" s="33">
        <v>0</v>
      </c>
      <c r="G40" s="33">
        <v>0</v>
      </c>
      <c r="H40" s="33">
        <v>19</v>
      </c>
      <c r="I40" s="33">
        <v>290</v>
      </c>
      <c r="J40" s="33">
        <v>27</v>
      </c>
      <c r="K40" s="94">
        <v>1165</v>
      </c>
    </row>
    <row r="41" spans="1:11" x14ac:dyDescent="0.2">
      <c r="A41" s="31" t="s">
        <v>47</v>
      </c>
      <c r="B41" s="85">
        <v>39166</v>
      </c>
      <c r="C41" s="33"/>
      <c r="D41" s="33">
        <v>102</v>
      </c>
      <c r="E41" s="33">
        <v>7093</v>
      </c>
      <c r="F41" s="33">
        <v>8</v>
      </c>
      <c r="G41" s="33">
        <v>551</v>
      </c>
      <c r="H41" s="33">
        <v>14</v>
      </c>
      <c r="I41" s="33">
        <v>581</v>
      </c>
      <c r="J41" s="33">
        <v>124</v>
      </c>
      <c r="K41" s="94">
        <v>8225</v>
      </c>
    </row>
    <row r="42" spans="1:11" x14ac:dyDescent="0.2">
      <c r="A42" s="31" t="s">
        <v>249</v>
      </c>
      <c r="B42" s="85">
        <v>384320</v>
      </c>
      <c r="C42" s="33"/>
      <c r="D42" s="33">
        <v>1366</v>
      </c>
      <c r="E42" s="33">
        <v>29248</v>
      </c>
      <c r="F42" s="33">
        <v>571</v>
      </c>
      <c r="G42" s="33">
        <v>7610</v>
      </c>
      <c r="H42" s="33">
        <v>696</v>
      </c>
      <c r="I42" s="33">
        <v>11285</v>
      </c>
      <c r="J42" s="33">
        <v>2633</v>
      </c>
      <c r="K42" s="94">
        <v>48143</v>
      </c>
    </row>
    <row r="43" spans="1:11" x14ac:dyDescent="0.2">
      <c r="A43" s="31" t="s">
        <v>250</v>
      </c>
      <c r="B43" s="85">
        <v>77213</v>
      </c>
      <c r="C43" s="33"/>
      <c r="D43" s="33">
        <v>36</v>
      </c>
      <c r="E43" s="33">
        <v>3528</v>
      </c>
      <c r="F43" s="33">
        <v>34</v>
      </c>
      <c r="G43" s="33">
        <v>184</v>
      </c>
      <c r="H43" s="33">
        <v>28</v>
      </c>
      <c r="I43" s="33">
        <v>566</v>
      </c>
      <c r="J43" s="33">
        <v>98</v>
      </c>
      <c r="K43" s="94">
        <v>4278</v>
      </c>
    </row>
    <row r="44" spans="1:11" x14ac:dyDescent="0.2">
      <c r="A44" s="31" t="s">
        <v>65</v>
      </c>
      <c r="B44" s="85">
        <v>156325</v>
      </c>
      <c r="C44" s="33"/>
      <c r="D44" s="33">
        <v>2500</v>
      </c>
      <c r="E44" s="33">
        <v>52102</v>
      </c>
      <c r="F44" s="33">
        <v>629</v>
      </c>
      <c r="G44" s="33">
        <v>7097</v>
      </c>
      <c r="H44" s="33">
        <v>687</v>
      </c>
      <c r="I44" s="33">
        <v>16418</v>
      </c>
      <c r="J44" s="33">
        <v>3816</v>
      </c>
      <c r="K44" s="94">
        <v>75617</v>
      </c>
    </row>
    <row r="45" spans="1:11" x14ac:dyDescent="0.2">
      <c r="A45" s="31" t="s">
        <v>251</v>
      </c>
      <c r="B45" s="85">
        <v>23447</v>
      </c>
      <c r="C45" s="33"/>
      <c r="D45" s="33">
        <v>54</v>
      </c>
      <c r="E45" s="33">
        <v>2432</v>
      </c>
      <c r="F45" s="33">
        <v>0</v>
      </c>
      <c r="G45" s="33">
        <v>0</v>
      </c>
      <c r="H45" s="33">
        <v>4</v>
      </c>
      <c r="I45" s="33">
        <v>24</v>
      </c>
      <c r="J45" s="33">
        <v>58</v>
      </c>
      <c r="K45" s="94">
        <v>2456</v>
      </c>
    </row>
    <row r="46" spans="1:11" x14ac:dyDescent="0.2">
      <c r="A46" s="31" t="s">
        <v>48</v>
      </c>
      <c r="B46" s="85">
        <v>22406</v>
      </c>
      <c r="C46" s="33"/>
      <c r="D46" s="33">
        <v>260</v>
      </c>
      <c r="E46" s="33">
        <v>16899</v>
      </c>
      <c r="F46" s="33">
        <v>116</v>
      </c>
      <c r="G46" s="33">
        <v>2167</v>
      </c>
      <c r="H46" s="33">
        <v>243</v>
      </c>
      <c r="I46" s="33">
        <v>9590</v>
      </c>
      <c r="J46" s="33">
        <v>619</v>
      </c>
      <c r="K46" s="94">
        <v>28656</v>
      </c>
    </row>
    <row r="47" spans="1:11" x14ac:dyDescent="0.2">
      <c r="A47" s="31" t="s">
        <v>49</v>
      </c>
      <c r="B47" s="85">
        <v>132488</v>
      </c>
      <c r="C47" s="33"/>
      <c r="D47" s="33">
        <v>576</v>
      </c>
      <c r="E47" s="33">
        <v>13865</v>
      </c>
      <c r="F47" s="33">
        <v>92</v>
      </c>
      <c r="G47" s="33">
        <v>1839</v>
      </c>
      <c r="H47" s="33">
        <v>341</v>
      </c>
      <c r="I47" s="33">
        <v>10189</v>
      </c>
      <c r="J47" s="33">
        <v>1009</v>
      </c>
      <c r="K47" s="94">
        <v>25893</v>
      </c>
    </row>
    <row r="48" spans="1:11" x14ac:dyDescent="0.2">
      <c r="A48" s="31" t="s">
        <v>252</v>
      </c>
      <c r="B48" s="85">
        <v>8669</v>
      </c>
      <c r="C48" s="33"/>
      <c r="D48" s="33">
        <v>5</v>
      </c>
      <c r="E48" s="33">
        <v>374</v>
      </c>
      <c r="F48" s="33">
        <v>0</v>
      </c>
      <c r="G48" s="33">
        <v>0</v>
      </c>
      <c r="H48" s="33">
        <v>1</v>
      </c>
      <c r="I48" s="33">
        <v>3</v>
      </c>
      <c r="J48" s="33">
        <v>6</v>
      </c>
      <c r="K48" s="94">
        <v>377</v>
      </c>
    </row>
    <row r="49" spans="1:11" x14ac:dyDescent="0.2">
      <c r="A49" s="31" t="s">
        <v>50</v>
      </c>
      <c r="B49" s="85">
        <v>20740</v>
      </c>
      <c r="C49" s="33"/>
      <c r="D49" s="33">
        <v>136</v>
      </c>
      <c r="E49" s="33">
        <v>2680</v>
      </c>
      <c r="F49" s="33">
        <v>79</v>
      </c>
      <c r="G49" s="33">
        <v>765</v>
      </c>
      <c r="H49" s="33">
        <v>96</v>
      </c>
      <c r="I49" s="33">
        <v>896</v>
      </c>
      <c r="J49" s="33">
        <v>311</v>
      </c>
      <c r="K49" s="94">
        <v>4341</v>
      </c>
    </row>
    <row r="50" spans="1:11" x14ac:dyDescent="0.2">
      <c r="A50" s="31" t="s">
        <v>253</v>
      </c>
      <c r="B50" s="85">
        <v>24199</v>
      </c>
      <c r="C50" s="33"/>
      <c r="D50" s="33">
        <v>56</v>
      </c>
      <c r="E50" s="33">
        <v>1472</v>
      </c>
      <c r="F50" s="33">
        <v>0</v>
      </c>
      <c r="G50" s="33">
        <v>0</v>
      </c>
      <c r="H50" s="33">
        <v>0</v>
      </c>
      <c r="I50" s="33">
        <v>0</v>
      </c>
      <c r="J50" s="33">
        <v>56</v>
      </c>
      <c r="K50" s="94">
        <v>1472</v>
      </c>
    </row>
    <row r="51" spans="1:11" x14ac:dyDescent="0.2">
      <c r="A51" s="31" t="s">
        <v>254</v>
      </c>
      <c r="B51" s="85">
        <v>252603</v>
      </c>
      <c r="C51" s="33"/>
      <c r="D51" s="33">
        <v>2279</v>
      </c>
      <c r="E51" s="33">
        <v>79720</v>
      </c>
      <c r="F51" s="33">
        <v>673</v>
      </c>
      <c r="G51" s="33">
        <v>17919</v>
      </c>
      <c r="H51" s="33">
        <v>1208</v>
      </c>
      <c r="I51" s="33">
        <v>17152</v>
      </c>
      <c r="J51" s="33">
        <v>4160</v>
      </c>
      <c r="K51" s="94">
        <v>114791</v>
      </c>
    </row>
    <row r="52" spans="1:11" x14ac:dyDescent="0.2">
      <c r="A52" s="31" t="s">
        <v>51</v>
      </c>
      <c r="B52" s="85">
        <v>4330</v>
      </c>
      <c r="C52" s="33"/>
      <c r="D52" s="33">
        <v>95</v>
      </c>
      <c r="E52" s="33">
        <v>1190</v>
      </c>
      <c r="F52" s="33">
        <v>6</v>
      </c>
      <c r="G52" s="33">
        <v>154</v>
      </c>
      <c r="H52" s="33">
        <v>22</v>
      </c>
      <c r="I52" s="33">
        <v>226</v>
      </c>
      <c r="J52" s="33">
        <v>123</v>
      </c>
      <c r="K52" s="94">
        <v>1570</v>
      </c>
    </row>
    <row r="53" spans="1:11" x14ac:dyDescent="0.2">
      <c r="A53" s="31" t="s">
        <v>52</v>
      </c>
      <c r="B53" s="85">
        <v>44409</v>
      </c>
      <c r="C53" s="33"/>
      <c r="D53" s="33">
        <v>90</v>
      </c>
      <c r="E53" s="33">
        <v>3915</v>
      </c>
      <c r="F53" s="33">
        <v>0</v>
      </c>
      <c r="G53" s="33">
        <v>0</v>
      </c>
      <c r="H53" s="33">
        <v>0</v>
      </c>
      <c r="I53" s="33">
        <v>0</v>
      </c>
      <c r="J53" s="33">
        <v>90</v>
      </c>
      <c r="K53" s="94">
        <v>3915</v>
      </c>
    </row>
    <row r="54" spans="1:11" x14ac:dyDescent="0.2">
      <c r="A54" s="31" t="s">
        <v>53</v>
      </c>
      <c r="B54" s="85">
        <v>52745</v>
      </c>
      <c r="C54" s="33"/>
      <c r="D54" s="33">
        <v>736</v>
      </c>
      <c r="E54" s="33">
        <v>17320</v>
      </c>
      <c r="F54" s="33">
        <v>300</v>
      </c>
      <c r="G54" s="33">
        <v>4231</v>
      </c>
      <c r="H54" s="33">
        <v>430</v>
      </c>
      <c r="I54" s="33">
        <v>5339</v>
      </c>
      <c r="J54" s="33">
        <v>1466</v>
      </c>
      <c r="K54" s="94">
        <v>26890</v>
      </c>
    </row>
    <row r="55" spans="1:11" x14ac:dyDescent="0.2">
      <c r="A55" s="31" t="s">
        <v>255</v>
      </c>
      <c r="B55" s="85">
        <v>21638</v>
      </c>
      <c r="C55" s="33"/>
      <c r="D55" s="33">
        <v>81</v>
      </c>
      <c r="E55" s="33">
        <v>3573</v>
      </c>
      <c r="F55" s="33">
        <v>9</v>
      </c>
      <c r="G55" s="33">
        <v>129</v>
      </c>
      <c r="H55" s="33">
        <v>40</v>
      </c>
      <c r="I55" s="33">
        <v>433</v>
      </c>
      <c r="J55" s="33">
        <v>130</v>
      </c>
      <c r="K55" s="94">
        <v>4135</v>
      </c>
    </row>
    <row r="56" spans="1:11" x14ac:dyDescent="0.2">
      <c r="A56" s="31" t="s">
        <v>54</v>
      </c>
      <c r="B56" s="85">
        <v>43745</v>
      </c>
      <c r="C56" s="33"/>
      <c r="D56" s="33">
        <v>419</v>
      </c>
      <c r="E56" s="33">
        <v>6415</v>
      </c>
      <c r="F56" s="33">
        <v>47</v>
      </c>
      <c r="G56" s="33">
        <v>407</v>
      </c>
      <c r="H56" s="33">
        <v>246</v>
      </c>
      <c r="I56" s="33">
        <v>1692</v>
      </c>
      <c r="J56" s="33">
        <v>712</v>
      </c>
      <c r="K56" s="94">
        <v>8514</v>
      </c>
    </row>
    <row r="57" spans="1:11" x14ac:dyDescent="0.2">
      <c r="A57" s="31" t="s">
        <v>55</v>
      </c>
      <c r="B57" s="85">
        <v>53315</v>
      </c>
      <c r="C57" s="33"/>
      <c r="D57" s="33">
        <v>157</v>
      </c>
      <c r="E57" s="33">
        <v>4568</v>
      </c>
      <c r="F57" s="33">
        <v>14</v>
      </c>
      <c r="G57" s="33">
        <v>105</v>
      </c>
      <c r="H57" s="33">
        <v>169</v>
      </c>
      <c r="I57" s="33">
        <v>2586</v>
      </c>
      <c r="J57" s="33">
        <v>340</v>
      </c>
      <c r="K57" s="94">
        <v>7259</v>
      </c>
    </row>
    <row r="58" spans="1:11" x14ac:dyDescent="0.2">
      <c r="A58" s="31" t="s">
        <v>56</v>
      </c>
      <c r="B58" s="85">
        <v>53162</v>
      </c>
      <c r="C58" s="33"/>
      <c r="D58" s="33">
        <v>770</v>
      </c>
      <c r="E58" s="33">
        <v>14709</v>
      </c>
      <c r="F58" s="33">
        <v>163</v>
      </c>
      <c r="G58" s="33">
        <v>2727</v>
      </c>
      <c r="H58" s="33">
        <v>483</v>
      </c>
      <c r="I58" s="33">
        <v>2239</v>
      </c>
      <c r="J58" s="33">
        <v>1416</v>
      </c>
      <c r="K58" s="94">
        <v>19675</v>
      </c>
    </row>
    <row r="59" spans="1:11" x14ac:dyDescent="0.2">
      <c r="A59" s="31" t="s">
        <v>57</v>
      </c>
      <c r="B59" s="85">
        <v>245829</v>
      </c>
      <c r="C59" s="33"/>
      <c r="D59" s="33">
        <v>1247</v>
      </c>
      <c r="E59" s="33">
        <v>38665</v>
      </c>
      <c r="F59" s="33">
        <v>248</v>
      </c>
      <c r="G59" s="33">
        <v>1770</v>
      </c>
      <c r="H59" s="33">
        <v>504</v>
      </c>
      <c r="I59" s="33">
        <v>5434</v>
      </c>
      <c r="J59" s="33">
        <v>1999</v>
      </c>
      <c r="K59" s="94">
        <v>45869</v>
      </c>
    </row>
    <row r="60" spans="1:11" x14ac:dyDescent="0.2">
      <c r="A60" s="31" t="s">
        <v>58</v>
      </c>
      <c r="B60" s="85">
        <v>127049</v>
      </c>
      <c r="C60" s="33"/>
      <c r="D60" s="33">
        <v>916</v>
      </c>
      <c r="E60" s="33">
        <v>24408</v>
      </c>
      <c r="F60" s="33">
        <v>508</v>
      </c>
      <c r="G60" s="33">
        <v>5455</v>
      </c>
      <c r="H60" s="33">
        <v>487</v>
      </c>
      <c r="I60" s="33">
        <v>3286</v>
      </c>
      <c r="J60" s="33">
        <v>1911</v>
      </c>
      <c r="K60" s="94">
        <v>33149</v>
      </c>
    </row>
    <row r="61" spans="1:11" x14ac:dyDescent="0.2">
      <c r="A61" s="31" t="s">
        <v>256</v>
      </c>
      <c r="B61" s="85">
        <v>4830</v>
      </c>
      <c r="C61" s="33"/>
      <c r="D61" s="33">
        <v>1</v>
      </c>
      <c r="E61" s="33">
        <v>7</v>
      </c>
      <c r="F61" s="33">
        <v>0</v>
      </c>
      <c r="G61" s="33">
        <v>0</v>
      </c>
      <c r="H61" s="33">
        <v>0</v>
      </c>
      <c r="I61" s="33">
        <v>0</v>
      </c>
      <c r="J61" s="33">
        <v>1</v>
      </c>
      <c r="K61" s="94">
        <v>7</v>
      </c>
    </row>
    <row r="62" spans="1:11" x14ac:dyDescent="0.2">
      <c r="A62" s="31" t="s">
        <v>257</v>
      </c>
      <c r="B62" s="85">
        <v>113328</v>
      </c>
      <c r="C62" s="33"/>
      <c r="D62" s="33">
        <v>1338</v>
      </c>
      <c r="E62" s="33">
        <v>38824</v>
      </c>
      <c r="F62" s="33">
        <v>284</v>
      </c>
      <c r="G62" s="33">
        <v>1441</v>
      </c>
      <c r="H62" s="33">
        <v>1301</v>
      </c>
      <c r="I62" s="33">
        <v>10177</v>
      </c>
      <c r="J62" s="33">
        <v>2923</v>
      </c>
      <c r="K62" s="94">
        <v>50442</v>
      </c>
    </row>
    <row r="63" spans="1:11" x14ac:dyDescent="0.2">
      <c r="A63" s="31" t="s">
        <v>59</v>
      </c>
      <c r="B63" s="85">
        <v>22539</v>
      </c>
      <c r="C63" s="33"/>
      <c r="D63" s="33">
        <v>166</v>
      </c>
      <c r="E63" s="33">
        <v>6640</v>
      </c>
      <c r="F63" s="33">
        <v>18</v>
      </c>
      <c r="G63" s="33">
        <v>266</v>
      </c>
      <c r="H63" s="33">
        <v>46</v>
      </c>
      <c r="I63" s="33">
        <v>1966</v>
      </c>
      <c r="J63" s="33">
        <v>230</v>
      </c>
      <c r="K63" s="94">
        <v>8872</v>
      </c>
    </row>
    <row r="64" spans="1:11" x14ac:dyDescent="0.2">
      <c r="A64" s="31" t="s">
        <v>66</v>
      </c>
      <c r="B64" s="85">
        <v>59616</v>
      </c>
      <c r="C64" s="33"/>
      <c r="D64" s="33">
        <v>500</v>
      </c>
      <c r="E64" s="33">
        <v>9289</v>
      </c>
      <c r="F64" s="33">
        <v>50</v>
      </c>
      <c r="G64" s="33">
        <v>487</v>
      </c>
      <c r="H64" s="33">
        <v>97</v>
      </c>
      <c r="I64" s="33">
        <v>7033</v>
      </c>
      <c r="J64" s="33">
        <v>647</v>
      </c>
      <c r="K64" s="94">
        <v>16809</v>
      </c>
    </row>
    <row r="65" spans="1:11" x14ac:dyDescent="0.2">
      <c r="A65" s="35" t="s">
        <v>258</v>
      </c>
      <c r="B65" s="85">
        <v>52132</v>
      </c>
      <c r="C65" s="33"/>
      <c r="D65" s="33">
        <v>57</v>
      </c>
      <c r="E65" s="33">
        <v>1183</v>
      </c>
      <c r="F65" s="33">
        <v>3</v>
      </c>
      <c r="G65" s="33">
        <v>56</v>
      </c>
      <c r="H65" s="33">
        <v>32</v>
      </c>
      <c r="I65" s="33">
        <v>637</v>
      </c>
      <c r="J65" s="33">
        <v>92</v>
      </c>
      <c r="K65" s="94">
        <v>1876</v>
      </c>
    </row>
    <row r="66" spans="1:11" x14ac:dyDescent="0.2">
      <c r="A66" s="31" t="s">
        <v>60</v>
      </c>
      <c r="B66" s="85">
        <v>964</v>
      </c>
      <c r="C66" s="33"/>
      <c r="D66" s="33">
        <v>3</v>
      </c>
      <c r="E66" s="33">
        <v>75</v>
      </c>
      <c r="F66" s="33">
        <v>3</v>
      </c>
      <c r="G66" s="33">
        <v>15</v>
      </c>
      <c r="H66" s="33">
        <v>2</v>
      </c>
      <c r="I66" s="33">
        <v>65</v>
      </c>
      <c r="J66" s="33">
        <v>8</v>
      </c>
      <c r="K66" s="94">
        <v>155</v>
      </c>
    </row>
    <row r="67" spans="1:11" x14ac:dyDescent="0.2">
      <c r="A67" s="31" t="s">
        <v>259</v>
      </c>
      <c r="B67" s="85">
        <v>46286</v>
      </c>
      <c r="C67" s="33"/>
      <c r="D67" s="33">
        <v>89</v>
      </c>
      <c r="E67" s="33">
        <v>7836</v>
      </c>
      <c r="F67" s="33">
        <v>16</v>
      </c>
      <c r="G67" s="33">
        <v>225</v>
      </c>
      <c r="H67" s="33">
        <v>20</v>
      </c>
      <c r="I67" s="33">
        <v>350</v>
      </c>
      <c r="J67" s="33">
        <v>125</v>
      </c>
      <c r="K67" s="94">
        <v>8411</v>
      </c>
    </row>
    <row r="68" spans="1:11" x14ac:dyDescent="0.2">
      <c r="A68" s="31" t="s">
        <v>260</v>
      </c>
      <c r="B68" s="85">
        <v>40333</v>
      </c>
      <c r="C68" s="33"/>
      <c r="D68" s="33">
        <v>288</v>
      </c>
      <c r="E68" s="33">
        <v>9266</v>
      </c>
      <c r="F68" s="33">
        <v>69</v>
      </c>
      <c r="G68" s="33">
        <v>872</v>
      </c>
      <c r="H68" s="33">
        <v>251</v>
      </c>
      <c r="I68" s="33">
        <v>1905</v>
      </c>
      <c r="J68" s="33">
        <v>608</v>
      </c>
      <c r="K68" s="94">
        <v>12043</v>
      </c>
    </row>
    <row r="69" spans="1:11" x14ac:dyDescent="0.2">
      <c r="A69" s="31" t="s">
        <v>261</v>
      </c>
      <c r="B69" s="85">
        <v>25085</v>
      </c>
      <c r="C69" s="33"/>
      <c r="D69" s="33">
        <v>205</v>
      </c>
      <c r="E69" s="33">
        <v>8776</v>
      </c>
      <c r="F69" s="33">
        <v>7</v>
      </c>
      <c r="G69" s="33">
        <v>64</v>
      </c>
      <c r="H69" s="33">
        <v>25</v>
      </c>
      <c r="I69" s="33">
        <v>336</v>
      </c>
      <c r="J69" s="33">
        <v>237</v>
      </c>
      <c r="K69" s="94">
        <v>9176</v>
      </c>
    </row>
    <row r="70" spans="1:11" x14ac:dyDescent="0.2">
      <c r="A70" s="31" t="s">
        <v>262</v>
      </c>
      <c r="B70" s="85">
        <v>11525</v>
      </c>
      <c r="C70" s="33"/>
      <c r="D70" s="33">
        <v>10</v>
      </c>
      <c r="E70" s="33">
        <v>895</v>
      </c>
      <c r="F70" s="33">
        <v>0</v>
      </c>
      <c r="G70" s="33">
        <v>0</v>
      </c>
      <c r="H70" s="33">
        <v>0</v>
      </c>
      <c r="I70" s="33">
        <v>0</v>
      </c>
      <c r="J70" s="33">
        <v>10</v>
      </c>
      <c r="K70" s="94">
        <v>895</v>
      </c>
    </row>
    <row r="71" spans="1:11" x14ac:dyDescent="0.2">
      <c r="A71" s="31" t="s">
        <v>61</v>
      </c>
      <c r="B71" s="85">
        <v>15406</v>
      </c>
      <c r="C71" s="33"/>
      <c r="D71" s="33">
        <v>270</v>
      </c>
      <c r="E71" s="33">
        <v>5007</v>
      </c>
      <c r="F71" s="33">
        <v>60</v>
      </c>
      <c r="G71" s="33">
        <v>410</v>
      </c>
      <c r="H71" s="33">
        <v>18</v>
      </c>
      <c r="I71" s="33">
        <v>147</v>
      </c>
      <c r="J71" s="33">
        <v>348</v>
      </c>
      <c r="K71" s="94">
        <v>5564</v>
      </c>
    </row>
    <row r="72" spans="1:11" x14ac:dyDescent="0.2">
      <c r="A72" s="41" t="s">
        <v>263</v>
      </c>
      <c r="B72" s="46">
        <v>14743</v>
      </c>
      <c r="C72" s="33"/>
      <c r="D72" s="33">
        <v>199</v>
      </c>
      <c r="E72" s="33">
        <v>5729</v>
      </c>
      <c r="F72" s="33">
        <v>0</v>
      </c>
      <c r="G72" s="33">
        <v>0</v>
      </c>
      <c r="H72" s="33">
        <v>9</v>
      </c>
      <c r="I72" s="33">
        <v>311</v>
      </c>
      <c r="J72" s="33">
        <v>208</v>
      </c>
      <c r="K72" s="94">
        <v>6040</v>
      </c>
    </row>
    <row r="73" spans="1:11" x14ac:dyDescent="0.2">
      <c r="A73" s="36" t="s">
        <v>62</v>
      </c>
      <c r="B73" s="200">
        <f>SUM(B5:B72)</f>
        <v>4671955</v>
      </c>
      <c r="C73" s="39" t="s">
        <v>223</v>
      </c>
      <c r="D73" s="39">
        <f>SUM(D5:D72)</f>
        <v>41820</v>
      </c>
      <c r="E73" s="39">
        <f t="shared" ref="E73:K73" si="0">SUM(E5:E72)</f>
        <v>1133928</v>
      </c>
      <c r="F73" s="39">
        <f t="shared" si="0"/>
        <v>10501</v>
      </c>
      <c r="G73" s="39">
        <f t="shared" si="0"/>
        <v>169931</v>
      </c>
      <c r="H73" s="39">
        <f t="shared" si="0"/>
        <v>22703</v>
      </c>
      <c r="I73" s="39">
        <f t="shared" si="0"/>
        <v>496370</v>
      </c>
      <c r="J73" s="39">
        <f t="shared" si="0"/>
        <v>75024</v>
      </c>
      <c r="K73" s="99">
        <f t="shared" si="0"/>
        <v>1800229</v>
      </c>
    </row>
    <row r="74" spans="1:11" x14ac:dyDescent="0.2">
      <c r="A74" s="1"/>
      <c r="B74" s="1" t="s">
        <v>224</v>
      </c>
      <c r="C74" s="1"/>
      <c r="D74" s="1"/>
    </row>
    <row r="75" spans="1:11" x14ac:dyDescent="0.2">
      <c r="A75" s="1"/>
      <c r="B75" s="1"/>
      <c r="C75" s="26"/>
      <c r="D75" s="1"/>
    </row>
  </sheetData>
  <mergeCells count="8">
    <mergeCell ref="A1:K2"/>
    <mergeCell ref="A3:A4"/>
    <mergeCell ref="B3:B4"/>
    <mergeCell ref="D3:E3"/>
    <mergeCell ref="F3:G3"/>
    <mergeCell ref="H3:I3"/>
    <mergeCell ref="J3:K3"/>
    <mergeCell ref="C3:C4"/>
  </mergeCells>
  <phoneticPr fontId="0" type="noConversion"/>
  <printOptions horizontalCentered="1" verticalCentered="1" gridLines="1"/>
  <pageMargins left="0.5" right="0.5" top="0.75" bottom="0.75" header="0.5" footer="0.5"/>
  <pageSetup scale="91" orientation="landscape" r:id="rId1"/>
  <headerFooter alignWithMargins="0">
    <oddFooter>&amp;C&amp;"Garamond,Regular"&amp;P</oddFooter>
  </headerFooter>
  <rowBreaks count="1" manualBreakCount="1">
    <brk id="3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46"/>
  <sheetViews>
    <sheetView tabSelected="1" zoomScaleNormal="10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N17" sqref="N17"/>
    </sheetView>
  </sheetViews>
  <sheetFormatPr defaultColWidth="9.140625" defaultRowHeight="12.75" x14ac:dyDescent="0.2"/>
  <cols>
    <col min="1" max="1" width="29.140625" style="26" customWidth="1"/>
    <col min="2" max="2" width="10" style="26" customWidth="1"/>
    <col min="3" max="3" width="1.85546875" bestFit="1" customWidth="1"/>
    <col min="4" max="4" width="7.85546875" style="26" customWidth="1"/>
    <col min="5" max="5" width="8.85546875" style="26" customWidth="1"/>
    <col min="6" max="6" width="7.5703125" style="26" customWidth="1"/>
    <col min="7" max="9" width="8" style="26" customWidth="1"/>
    <col min="10" max="11" width="8.140625" style="26" customWidth="1"/>
    <col min="12" max="12" width="8.85546875" style="26" customWidth="1"/>
    <col min="13" max="14" width="10.42578125" style="26" customWidth="1"/>
    <col min="15" max="15" width="5.140625" style="26" customWidth="1"/>
    <col min="16" max="16" width="7.5703125" style="26" customWidth="1"/>
    <col min="17" max="17" width="8.5703125" style="92" customWidth="1"/>
    <col min="18" max="18" width="9.140625" style="1"/>
    <col min="19" max="16384" width="9.140625" style="26"/>
  </cols>
  <sheetData>
    <row r="1" spans="1:20" ht="15.75" customHeight="1" x14ac:dyDescent="0.2">
      <c r="A1" s="347" t="s">
        <v>117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63"/>
    </row>
    <row r="2" spans="1:20" x14ac:dyDescent="0.2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65"/>
    </row>
    <row r="3" spans="1:20" s="61" customFormat="1" x14ac:dyDescent="0.2">
      <c r="A3" s="366" t="s">
        <v>23</v>
      </c>
      <c r="B3" s="386" t="s">
        <v>2</v>
      </c>
      <c r="C3" s="368"/>
      <c r="D3" s="361" t="s">
        <v>118</v>
      </c>
      <c r="E3" s="361"/>
      <c r="F3" s="361"/>
      <c r="G3" s="361"/>
      <c r="H3" s="362"/>
      <c r="I3" s="388" t="s">
        <v>119</v>
      </c>
      <c r="J3" s="361"/>
      <c r="K3" s="362"/>
      <c r="L3" s="388" t="s">
        <v>120</v>
      </c>
      <c r="M3" s="361"/>
      <c r="N3" s="362"/>
      <c r="O3" s="255"/>
      <c r="P3" s="361" t="s">
        <v>121</v>
      </c>
      <c r="Q3" s="362"/>
      <c r="R3" s="60"/>
    </row>
    <row r="4" spans="1:20" s="63" customFormat="1" ht="39" customHeight="1" x14ac:dyDescent="0.2">
      <c r="A4" s="367"/>
      <c r="B4" s="387"/>
      <c r="C4" s="385"/>
      <c r="D4" s="54" t="s">
        <v>122</v>
      </c>
      <c r="E4" s="54" t="s">
        <v>123</v>
      </c>
      <c r="F4" s="54" t="s">
        <v>124</v>
      </c>
      <c r="G4" s="54" t="s">
        <v>125</v>
      </c>
      <c r="H4" s="54" t="s">
        <v>126</v>
      </c>
      <c r="I4" s="250" t="s">
        <v>127</v>
      </c>
      <c r="J4" s="54" t="s">
        <v>128</v>
      </c>
      <c r="K4" s="93" t="s">
        <v>305</v>
      </c>
      <c r="L4" s="54" t="s">
        <v>137</v>
      </c>
      <c r="M4" s="54" t="s">
        <v>304</v>
      </c>
      <c r="N4" s="93" t="s">
        <v>129</v>
      </c>
      <c r="O4" s="251" t="s">
        <v>130</v>
      </c>
      <c r="P4" s="54" t="s">
        <v>131</v>
      </c>
      <c r="Q4" s="93" t="s">
        <v>132</v>
      </c>
      <c r="R4" s="62"/>
    </row>
    <row r="5" spans="1:20" x14ac:dyDescent="0.2">
      <c r="A5" s="31" t="s">
        <v>232</v>
      </c>
      <c r="B5" s="85">
        <v>62486</v>
      </c>
      <c r="C5" s="85"/>
      <c r="D5" s="252">
        <v>62683</v>
      </c>
      <c r="E5" s="252">
        <v>31856</v>
      </c>
      <c r="F5" s="252">
        <v>4188</v>
      </c>
      <c r="G5" s="252">
        <v>1412</v>
      </c>
      <c r="H5" s="252">
        <v>0</v>
      </c>
      <c r="I5" s="253">
        <v>37765</v>
      </c>
      <c r="J5" s="85">
        <v>62374</v>
      </c>
      <c r="K5" s="144">
        <v>0</v>
      </c>
      <c r="L5" s="216">
        <v>13257</v>
      </c>
      <c r="M5" s="252">
        <v>0</v>
      </c>
      <c r="N5" s="144">
        <v>113396</v>
      </c>
      <c r="O5" s="256">
        <f t="shared" ref="O5:O36" si="0">N5/B5</f>
        <v>1.8147425023205197</v>
      </c>
      <c r="P5" s="85">
        <v>214</v>
      </c>
      <c r="Q5" s="144">
        <v>1587</v>
      </c>
      <c r="S5" s="90"/>
      <c r="T5" s="90"/>
    </row>
    <row r="6" spans="1:20" x14ac:dyDescent="0.2">
      <c r="A6" s="31" t="s">
        <v>31</v>
      </c>
      <c r="B6" s="85">
        <v>25713</v>
      </c>
      <c r="C6" s="85"/>
      <c r="D6" s="252">
        <v>21121</v>
      </c>
      <c r="E6" s="252">
        <v>14334</v>
      </c>
      <c r="F6" s="252">
        <v>2370</v>
      </c>
      <c r="G6" s="252">
        <v>6217</v>
      </c>
      <c r="H6" s="252">
        <v>694</v>
      </c>
      <c r="I6" s="253">
        <v>20816</v>
      </c>
      <c r="J6" s="85">
        <v>23979</v>
      </c>
      <c r="K6" s="144">
        <v>0</v>
      </c>
      <c r="L6" s="216">
        <v>5107</v>
      </c>
      <c r="M6" s="252">
        <v>59</v>
      </c>
      <c r="N6" s="144">
        <v>49902</v>
      </c>
      <c r="O6" s="256">
        <f t="shared" si="0"/>
        <v>1.9407303698518259</v>
      </c>
      <c r="P6" s="85">
        <v>747</v>
      </c>
      <c r="Q6" s="144">
        <v>300</v>
      </c>
      <c r="S6" s="90"/>
      <c r="T6" s="50"/>
    </row>
    <row r="7" spans="1:20" x14ac:dyDescent="0.2">
      <c r="A7" s="31" t="s">
        <v>233</v>
      </c>
      <c r="B7" s="85">
        <v>117029</v>
      </c>
      <c r="C7" s="85"/>
      <c r="D7" s="252">
        <v>132850</v>
      </c>
      <c r="E7" s="252">
        <v>174569</v>
      </c>
      <c r="F7" s="252">
        <v>4168</v>
      </c>
      <c r="G7" s="252">
        <v>50498</v>
      </c>
      <c r="H7" s="252">
        <v>6256</v>
      </c>
      <c r="I7" s="253">
        <v>40342</v>
      </c>
      <c r="J7" s="85">
        <v>343197</v>
      </c>
      <c r="K7" s="144">
        <v>0</v>
      </c>
      <c r="L7" s="216">
        <v>44064</v>
      </c>
      <c r="M7" s="252">
        <v>15198</v>
      </c>
      <c r="N7" s="144">
        <v>427603</v>
      </c>
      <c r="O7" s="256">
        <f t="shared" si="0"/>
        <v>3.6538208478240435</v>
      </c>
      <c r="P7" s="85">
        <v>2156</v>
      </c>
      <c r="Q7" s="144">
        <v>4699</v>
      </c>
      <c r="S7" s="90"/>
      <c r="T7" s="50"/>
    </row>
    <row r="8" spans="1:20" x14ac:dyDescent="0.2">
      <c r="A8" s="31" t="s">
        <v>234</v>
      </c>
      <c r="B8" s="85">
        <v>23034</v>
      </c>
      <c r="C8" s="85"/>
      <c r="D8" s="252">
        <v>18114</v>
      </c>
      <c r="E8" s="252">
        <v>11739</v>
      </c>
      <c r="F8" s="252">
        <v>357</v>
      </c>
      <c r="G8" s="252">
        <v>16589</v>
      </c>
      <c r="H8" s="252">
        <v>646</v>
      </c>
      <c r="I8" s="253">
        <v>20692</v>
      </c>
      <c r="J8" s="85">
        <v>27033</v>
      </c>
      <c r="K8" s="144">
        <v>0</v>
      </c>
      <c r="L8" s="216">
        <v>198</v>
      </c>
      <c r="M8" s="252">
        <v>280</v>
      </c>
      <c r="N8" s="144">
        <v>47923</v>
      </c>
      <c r="O8" s="256">
        <f t="shared" si="0"/>
        <v>2.0805331249457324</v>
      </c>
      <c r="P8" s="85">
        <v>649</v>
      </c>
      <c r="Q8" s="144">
        <v>646</v>
      </c>
      <c r="S8" s="90"/>
      <c r="T8" s="50"/>
    </row>
    <row r="9" spans="1:20" x14ac:dyDescent="0.2">
      <c r="A9" s="31" t="s">
        <v>32</v>
      </c>
      <c r="B9" s="85">
        <v>30432</v>
      </c>
      <c r="C9" s="85"/>
      <c r="D9" s="252">
        <v>18492</v>
      </c>
      <c r="E9" s="252">
        <v>6021</v>
      </c>
      <c r="F9" s="252">
        <v>1413</v>
      </c>
      <c r="G9" s="252">
        <v>2156</v>
      </c>
      <c r="H9" s="252">
        <v>0</v>
      </c>
      <c r="I9" s="253">
        <v>10155</v>
      </c>
      <c r="J9" s="85">
        <v>15577</v>
      </c>
      <c r="K9" s="144">
        <v>2810</v>
      </c>
      <c r="L9" s="216">
        <v>0</v>
      </c>
      <c r="M9" s="252">
        <v>460</v>
      </c>
      <c r="N9" s="144">
        <v>28542</v>
      </c>
      <c r="O9" s="256">
        <f t="shared" si="0"/>
        <v>0.93789432176656151</v>
      </c>
      <c r="P9" s="85">
        <v>332</v>
      </c>
      <c r="Q9" s="144">
        <v>793</v>
      </c>
      <c r="S9" s="90"/>
      <c r="T9" s="90"/>
    </row>
    <row r="10" spans="1:20" x14ac:dyDescent="0.2">
      <c r="A10" s="31" t="s">
        <v>235</v>
      </c>
      <c r="B10" s="85">
        <v>41145</v>
      </c>
      <c r="C10" s="85"/>
      <c r="D10" s="252">
        <v>28387</v>
      </c>
      <c r="E10" s="252">
        <v>4827</v>
      </c>
      <c r="F10" s="252">
        <v>2138</v>
      </c>
      <c r="G10" s="252">
        <v>1173</v>
      </c>
      <c r="H10" s="252">
        <v>33</v>
      </c>
      <c r="I10" s="253">
        <v>16015</v>
      </c>
      <c r="J10" s="85">
        <v>16338</v>
      </c>
      <c r="K10" s="144">
        <v>4205</v>
      </c>
      <c r="L10" s="216">
        <v>0</v>
      </c>
      <c r="M10" s="252">
        <v>0</v>
      </c>
      <c r="N10" s="144">
        <v>36558</v>
      </c>
      <c r="O10" s="256">
        <f t="shared" si="0"/>
        <v>0.88851622311337952</v>
      </c>
      <c r="P10" s="85">
        <v>227</v>
      </c>
      <c r="Q10" s="144">
        <v>23</v>
      </c>
      <c r="S10" s="90"/>
      <c r="T10" s="90"/>
    </row>
    <row r="11" spans="1:20" x14ac:dyDescent="0.2">
      <c r="A11" s="31" t="s">
        <v>236</v>
      </c>
      <c r="B11" s="85">
        <v>36198</v>
      </c>
      <c r="C11" s="85"/>
      <c r="D11" s="252">
        <v>47516</v>
      </c>
      <c r="E11" s="252">
        <v>21724</v>
      </c>
      <c r="F11" s="252">
        <v>3851</v>
      </c>
      <c r="G11" s="252">
        <v>73133</v>
      </c>
      <c r="H11" s="252">
        <v>103</v>
      </c>
      <c r="I11" s="253">
        <v>122569</v>
      </c>
      <c r="J11" s="85">
        <v>24536</v>
      </c>
      <c r="K11" s="144">
        <v>0</v>
      </c>
      <c r="L11" s="216">
        <v>173986</v>
      </c>
      <c r="M11" s="252">
        <v>778</v>
      </c>
      <c r="N11" s="144">
        <v>321091</v>
      </c>
      <c r="O11" s="256">
        <f t="shared" si="0"/>
        <v>8.8704072048179459</v>
      </c>
      <c r="P11" s="85">
        <v>1511</v>
      </c>
      <c r="Q11" s="144">
        <v>609</v>
      </c>
      <c r="S11" s="90"/>
      <c r="T11" s="90"/>
    </row>
    <row r="12" spans="1:20" x14ac:dyDescent="0.2">
      <c r="A12" s="31" t="s">
        <v>33</v>
      </c>
      <c r="B12" s="85">
        <v>13885</v>
      </c>
      <c r="C12" s="85"/>
      <c r="D12" s="252">
        <v>38986</v>
      </c>
      <c r="E12" s="252">
        <v>24119</v>
      </c>
      <c r="F12" s="252">
        <v>13646</v>
      </c>
      <c r="G12" s="252">
        <v>26364</v>
      </c>
      <c r="H12" s="252">
        <v>0</v>
      </c>
      <c r="I12" s="253">
        <v>58317</v>
      </c>
      <c r="J12" s="85">
        <v>45494</v>
      </c>
      <c r="K12" s="144">
        <v>0</v>
      </c>
      <c r="L12" s="216">
        <v>3683</v>
      </c>
      <c r="M12" s="252">
        <v>696</v>
      </c>
      <c r="N12" s="144">
        <v>107494</v>
      </c>
      <c r="O12" s="256">
        <f t="shared" si="0"/>
        <v>7.7417356859920776</v>
      </c>
      <c r="P12" s="85">
        <v>1446</v>
      </c>
      <c r="Q12" s="144">
        <v>564</v>
      </c>
      <c r="S12" s="90"/>
      <c r="T12" s="90"/>
    </row>
    <row r="13" spans="1:20" x14ac:dyDescent="0.2">
      <c r="A13" s="31" t="s">
        <v>237</v>
      </c>
      <c r="B13" s="85">
        <v>125064</v>
      </c>
      <c r="C13" s="85"/>
      <c r="D13" s="252">
        <v>164695</v>
      </c>
      <c r="E13" s="252">
        <v>153469</v>
      </c>
      <c r="F13" s="252">
        <v>25437</v>
      </c>
      <c r="G13" s="252">
        <v>95710</v>
      </c>
      <c r="H13" s="252">
        <v>21199</v>
      </c>
      <c r="I13" s="253">
        <v>204704</v>
      </c>
      <c r="J13" s="85">
        <v>256004</v>
      </c>
      <c r="K13" s="144">
        <v>0</v>
      </c>
      <c r="L13" s="216">
        <v>11157</v>
      </c>
      <c r="M13" s="252">
        <v>198</v>
      </c>
      <c r="N13" s="144">
        <v>471865</v>
      </c>
      <c r="O13" s="256">
        <f t="shared" si="0"/>
        <v>3.7729882300262267</v>
      </c>
      <c r="P13" s="85">
        <v>2085</v>
      </c>
      <c r="Q13" s="144">
        <v>2769</v>
      </c>
      <c r="S13" s="90"/>
      <c r="T13" s="50"/>
    </row>
    <row r="14" spans="1:20" x14ac:dyDescent="0.2">
      <c r="A14" s="31" t="s">
        <v>34</v>
      </c>
      <c r="B14" s="85">
        <v>197204</v>
      </c>
      <c r="C14" s="85"/>
      <c r="D14" s="252">
        <v>290846</v>
      </c>
      <c r="E14" s="252">
        <v>212041</v>
      </c>
      <c r="F14" s="252">
        <v>32553</v>
      </c>
      <c r="G14" s="252">
        <v>515849</v>
      </c>
      <c r="H14" s="252">
        <v>8085</v>
      </c>
      <c r="I14" s="253">
        <v>457989</v>
      </c>
      <c r="J14" s="85">
        <v>601640</v>
      </c>
      <c r="K14" s="144">
        <v>0</v>
      </c>
      <c r="L14" s="216">
        <v>166238</v>
      </c>
      <c r="M14" s="252">
        <v>255</v>
      </c>
      <c r="N14" s="144">
        <v>1225867</v>
      </c>
      <c r="O14" s="256">
        <f t="shared" si="0"/>
        <v>6.2162380073426506</v>
      </c>
      <c r="P14" s="85">
        <v>2556</v>
      </c>
      <c r="Q14" s="144">
        <v>11732</v>
      </c>
      <c r="S14" s="90"/>
      <c r="T14" s="50"/>
    </row>
    <row r="15" spans="1:20" x14ac:dyDescent="0.2">
      <c r="A15" s="31" t="s">
        <v>35</v>
      </c>
      <c r="B15" s="85">
        <v>9894</v>
      </c>
      <c r="C15" s="85"/>
      <c r="D15" s="252">
        <v>21786</v>
      </c>
      <c r="E15" s="252">
        <v>6187</v>
      </c>
      <c r="F15" s="252">
        <v>1323</v>
      </c>
      <c r="G15" s="252">
        <v>397</v>
      </c>
      <c r="H15" s="252">
        <v>0</v>
      </c>
      <c r="I15" s="253">
        <v>29718</v>
      </c>
      <c r="J15" s="85">
        <v>0</v>
      </c>
      <c r="K15" s="144">
        <v>0</v>
      </c>
      <c r="L15" s="216">
        <v>0</v>
      </c>
      <c r="M15" s="252">
        <v>25</v>
      </c>
      <c r="N15" s="144">
        <v>29718</v>
      </c>
      <c r="O15" s="256">
        <f t="shared" si="0"/>
        <v>3.0036385688295937</v>
      </c>
      <c r="P15" s="85">
        <v>106</v>
      </c>
      <c r="Q15" s="144">
        <v>375</v>
      </c>
      <c r="S15" s="90"/>
      <c r="T15" s="90"/>
    </row>
    <row r="16" spans="1:20" x14ac:dyDescent="0.2">
      <c r="A16" s="31" t="s">
        <v>36</v>
      </c>
      <c r="B16" s="85">
        <v>6679</v>
      </c>
      <c r="C16" s="85"/>
      <c r="D16" s="252">
        <v>18793</v>
      </c>
      <c r="E16" s="252">
        <v>18081</v>
      </c>
      <c r="F16" s="252">
        <v>4803</v>
      </c>
      <c r="G16" s="252">
        <v>43525</v>
      </c>
      <c r="H16" s="252">
        <v>529</v>
      </c>
      <c r="I16" s="253">
        <v>23088</v>
      </c>
      <c r="J16" s="85">
        <v>63065</v>
      </c>
      <c r="K16" s="144">
        <v>0</v>
      </c>
      <c r="L16" s="216">
        <v>4544</v>
      </c>
      <c r="M16" s="252">
        <v>422</v>
      </c>
      <c r="N16" s="144">
        <v>90697</v>
      </c>
      <c r="O16" s="256">
        <f t="shared" si="0"/>
        <v>13.579428058092528</v>
      </c>
      <c r="P16" s="85">
        <v>2657</v>
      </c>
      <c r="Q16" s="144">
        <v>1228</v>
      </c>
      <c r="S16" s="90"/>
      <c r="T16" s="90"/>
    </row>
    <row r="17" spans="1:20" x14ac:dyDescent="0.2">
      <c r="A17" s="31" t="s">
        <v>238</v>
      </c>
      <c r="B17" s="85">
        <v>10151</v>
      </c>
      <c r="C17" s="85"/>
      <c r="D17" s="252">
        <v>21122</v>
      </c>
      <c r="E17" s="252">
        <v>9314</v>
      </c>
      <c r="F17" s="252">
        <v>2943</v>
      </c>
      <c r="G17" s="252">
        <v>783</v>
      </c>
      <c r="H17" s="252">
        <v>1199</v>
      </c>
      <c r="I17" s="253">
        <v>12314</v>
      </c>
      <c r="J17" s="85">
        <v>15482</v>
      </c>
      <c r="K17" s="144">
        <v>7704</v>
      </c>
      <c r="L17" s="216">
        <v>0</v>
      </c>
      <c r="M17" s="252">
        <v>139</v>
      </c>
      <c r="N17" s="144">
        <v>35500</v>
      </c>
      <c r="O17" s="256">
        <f t="shared" si="0"/>
        <v>3.4971923948379469</v>
      </c>
      <c r="P17" s="85">
        <v>632</v>
      </c>
      <c r="Q17" s="144">
        <v>117</v>
      </c>
      <c r="S17" s="90"/>
      <c r="T17" s="50"/>
    </row>
    <row r="18" spans="1:20" x14ac:dyDescent="0.2">
      <c r="A18" s="31" t="s">
        <v>239</v>
      </c>
      <c r="B18" s="85">
        <v>16412</v>
      </c>
      <c r="C18" s="85"/>
      <c r="D18" s="252">
        <v>15108</v>
      </c>
      <c r="E18" s="252">
        <v>11573</v>
      </c>
      <c r="F18" s="252">
        <v>1367</v>
      </c>
      <c r="G18" s="252">
        <v>8248</v>
      </c>
      <c r="H18" s="252">
        <v>0</v>
      </c>
      <c r="I18" s="253">
        <v>17519</v>
      </c>
      <c r="J18" s="85">
        <v>12735</v>
      </c>
      <c r="K18" s="144">
        <v>6050</v>
      </c>
      <c r="L18" s="216">
        <v>2246</v>
      </c>
      <c r="M18" s="252">
        <v>8</v>
      </c>
      <c r="N18" s="144">
        <v>38550</v>
      </c>
      <c r="O18" s="256">
        <f t="shared" si="0"/>
        <v>2.3488910553253715</v>
      </c>
      <c r="P18" s="85">
        <v>682</v>
      </c>
      <c r="Q18" s="144">
        <v>229</v>
      </c>
      <c r="S18" s="90"/>
      <c r="T18" s="50"/>
    </row>
    <row r="19" spans="1:20" x14ac:dyDescent="0.2">
      <c r="A19" s="31" t="s">
        <v>240</v>
      </c>
      <c r="B19" s="85">
        <v>20466</v>
      </c>
      <c r="C19" s="85"/>
      <c r="D19" s="252">
        <v>40752</v>
      </c>
      <c r="E19" s="252">
        <v>45643</v>
      </c>
      <c r="F19" s="252">
        <v>15812</v>
      </c>
      <c r="G19" s="252">
        <v>6301</v>
      </c>
      <c r="H19" s="252">
        <v>0</v>
      </c>
      <c r="I19" s="253">
        <v>20255</v>
      </c>
      <c r="J19" s="85">
        <v>17138</v>
      </c>
      <c r="K19" s="144">
        <v>71514</v>
      </c>
      <c r="L19" s="216">
        <v>2405</v>
      </c>
      <c r="M19" s="252">
        <v>399</v>
      </c>
      <c r="N19" s="144">
        <v>111312</v>
      </c>
      <c r="O19" s="256">
        <f t="shared" si="0"/>
        <v>5.438874230430959</v>
      </c>
      <c r="P19" s="85">
        <v>599</v>
      </c>
      <c r="Q19" s="144">
        <v>310</v>
      </c>
      <c r="S19" s="90"/>
      <c r="T19" s="50"/>
    </row>
    <row r="20" spans="1:20" x14ac:dyDescent="0.2">
      <c r="A20" s="31" t="s">
        <v>63</v>
      </c>
      <c r="B20" s="85">
        <v>27142</v>
      </c>
      <c r="C20" s="85"/>
      <c r="D20" s="252">
        <v>78183</v>
      </c>
      <c r="E20" s="252">
        <v>38208</v>
      </c>
      <c r="F20" s="252">
        <v>2536</v>
      </c>
      <c r="G20" s="252">
        <v>87797</v>
      </c>
      <c r="H20" s="252">
        <v>0</v>
      </c>
      <c r="I20" s="253">
        <v>41666</v>
      </c>
      <c r="J20" s="85">
        <v>165753</v>
      </c>
      <c r="K20" s="144">
        <v>0</v>
      </c>
      <c r="L20" s="216">
        <v>4811</v>
      </c>
      <c r="M20" s="252">
        <v>695</v>
      </c>
      <c r="N20" s="144">
        <v>212230</v>
      </c>
      <c r="O20" s="256">
        <f t="shared" si="0"/>
        <v>7.8192469235870607</v>
      </c>
      <c r="P20" s="85">
        <v>296</v>
      </c>
      <c r="Q20" s="144">
        <v>392</v>
      </c>
      <c r="S20" s="90"/>
      <c r="T20" s="90"/>
    </row>
    <row r="21" spans="1:20" x14ac:dyDescent="0.2">
      <c r="A21" s="31" t="s">
        <v>241</v>
      </c>
      <c r="B21" s="85">
        <v>446042</v>
      </c>
      <c r="C21" s="85"/>
      <c r="D21" s="252">
        <v>807485</v>
      </c>
      <c r="E21" s="252">
        <v>563026</v>
      </c>
      <c r="F21" s="252">
        <v>39850</v>
      </c>
      <c r="G21" s="252">
        <v>834833</v>
      </c>
      <c r="H21" s="252">
        <v>29823</v>
      </c>
      <c r="I21" s="253">
        <v>647912</v>
      </c>
      <c r="J21" s="85">
        <v>1573393</v>
      </c>
      <c r="K21" s="144">
        <v>53827</v>
      </c>
      <c r="L21" s="216">
        <v>288104</v>
      </c>
      <c r="M21" s="252">
        <v>115</v>
      </c>
      <c r="N21" s="144">
        <v>2563236</v>
      </c>
      <c r="O21" s="256">
        <f t="shared" si="0"/>
        <v>5.7466247573098501</v>
      </c>
      <c r="P21" s="85">
        <v>8314</v>
      </c>
      <c r="Q21" s="144">
        <v>2382</v>
      </c>
      <c r="S21" s="90"/>
      <c r="T21" s="50"/>
    </row>
    <row r="22" spans="1:20" x14ac:dyDescent="0.2">
      <c r="A22" s="31" t="s">
        <v>242</v>
      </c>
      <c r="B22" s="85">
        <v>7487</v>
      </c>
      <c r="C22" s="85"/>
      <c r="D22" s="252">
        <v>18159</v>
      </c>
      <c r="E22" s="252">
        <v>18273</v>
      </c>
      <c r="F22" s="252">
        <v>717</v>
      </c>
      <c r="G22" s="252">
        <v>2977</v>
      </c>
      <c r="H22" s="252">
        <v>659</v>
      </c>
      <c r="I22" s="253">
        <v>21842</v>
      </c>
      <c r="J22" s="85">
        <v>0</v>
      </c>
      <c r="K22" s="144">
        <v>19228</v>
      </c>
      <c r="L22" s="216">
        <v>168</v>
      </c>
      <c r="M22" s="252">
        <v>285</v>
      </c>
      <c r="N22" s="144">
        <v>41238</v>
      </c>
      <c r="O22" s="256">
        <f t="shared" si="0"/>
        <v>5.5079471083210896</v>
      </c>
      <c r="P22" s="85">
        <v>369</v>
      </c>
      <c r="Q22" s="144">
        <v>96</v>
      </c>
      <c r="S22" s="90"/>
      <c r="T22" s="90"/>
    </row>
    <row r="23" spans="1:20" x14ac:dyDescent="0.2">
      <c r="A23" s="31" t="s">
        <v>243</v>
      </c>
      <c r="B23" s="85">
        <v>33700</v>
      </c>
      <c r="C23" s="85"/>
      <c r="D23" s="252">
        <v>32912</v>
      </c>
      <c r="E23" s="252">
        <v>19262</v>
      </c>
      <c r="F23" s="252">
        <v>416</v>
      </c>
      <c r="G23" s="252">
        <v>8812</v>
      </c>
      <c r="H23" s="252">
        <v>0</v>
      </c>
      <c r="I23" s="253">
        <v>31417</v>
      </c>
      <c r="J23" s="85">
        <v>29985</v>
      </c>
      <c r="K23" s="144">
        <v>0</v>
      </c>
      <c r="L23" s="216">
        <v>6667</v>
      </c>
      <c r="M23" s="252">
        <v>0</v>
      </c>
      <c r="N23" s="144">
        <v>68069</v>
      </c>
      <c r="O23" s="256">
        <f t="shared" si="0"/>
        <v>2.0198516320474775</v>
      </c>
      <c r="P23" s="85">
        <v>2226</v>
      </c>
      <c r="Q23" s="144">
        <v>2184</v>
      </c>
      <c r="S23" s="90"/>
      <c r="T23" s="50"/>
    </row>
    <row r="24" spans="1:20" x14ac:dyDescent="0.2">
      <c r="A24" s="31" t="s">
        <v>318</v>
      </c>
      <c r="B24" s="85">
        <v>20441</v>
      </c>
      <c r="C24" s="85"/>
      <c r="D24" s="252">
        <v>30836</v>
      </c>
      <c r="E24" s="252">
        <v>13252</v>
      </c>
      <c r="F24" s="252">
        <v>627</v>
      </c>
      <c r="G24" s="252">
        <v>8837</v>
      </c>
      <c r="H24" s="252">
        <v>0</v>
      </c>
      <c r="I24" s="253">
        <v>49407</v>
      </c>
      <c r="J24" s="85">
        <v>4318</v>
      </c>
      <c r="K24" s="144">
        <v>0</v>
      </c>
      <c r="L24" s="216">
        <v>2283</v>
      </c>
      <c r="M24" s="252">
        <v>173</v>
      </c>
      <c r="N24" s="144">
        <v>56008</v>
      </c>
      <c r="O24" s="256">
        <f t="shared" si="0"/>
        <v>2.7399833667628783</v>
      </c>
      <c r="P24" s="85">
        <v>736</v>
      </c>
      <c r="Q24" s="144">
        <v>538</v>
      </c>
      <c r="S24" s="90"/>
      <c r="T24" s="50"/>
    </row>
    <row r="25" spans="1:20" x14ac:dyDescent="0.2">
      <c r="A25" s="31" t="s">
        <v>244</v>
      </c>
      <c r="B25" s="85">
        <v>22384</v>
      </c>
      <c r="C25" s="85"/>
      <c r="D25" s="252">
        <v>92066</v>
      </c>
      <c r="E25" s="252">
        <v>89070</v>
      </c>
      <c r="F25" s="252">
        <v>8879</v>
      </c>
      <c r="G25" s="252">
        <v>49516</v>
      </c>
      <c r="H25" s="252">
        <v>14944</v>
      </c>
      <c r="I25" s="253">
        <v>118246</v>
      </c>
      <c r="J25" s="85">
        <v>49811</v>
      </c>
      <c r="K25" s="144">
        <v>86418</v>
      </c>
      <c r="L25" s="216">
        <v>4378</v>
      </c>
      <c r="M25" s="252">
        <v>0</v>
      </c>
      <c r="N25" s="144">
        <v>258853</v>
      </c>
      <c r="O25" s="256">
        <f t="shared" si="0"/>
        <v>11.564197641172266</v>
      </c>
      <c r="P25" s="85">
        <v>910</v>
      </c>
      <c r="Q25" s="144">
        <v>2211</v>
      </c>
      <c r="S25" s="90"/>
      <c r="T25" s="50"/>
    </row>
    <row r="26" spans="1:20" x14ac:dyDescent="0.2">
      <c r="A26" s="31" t="s">
        <v>37</v>
      </c>
      <c r="B26" s="85">
        <v>73913</v>
      </c>
      <c r="C26" s="85"/>
      <c r="D26" s="252">
        <v>84882</v>
      </c>
      <c r="E26" s="252">
        <v>59923</v>
      </c>
      <c r="F26" s="252">
        <v>4793</v>
      </c>
      <c r="G26" s="252">
        <v>23680</v>
      </c>
      <c r="H26" s="252">
        <v>3756</v>
      </c>
      <c r="I26" s="253">
        <v>96692</v>
      </c>
      <c r="J26" s="85">
        <v>80342</v>
      </c>
      <c r="K26" s="144">
        <v>0</v>
      </c>
      <c r="L26" s="216">
        <v>17456</v>
      </c>
      <c r="M26" s="252">
        <v>0</v>
      </c>
      <c r="N26" s="144">
        <v>194490</v>
      </c>
      <c r="O26" s="256">
        <f t="shared" si="0"/>
        <v>2.631336841962848</v>
      </c>
      <c r="P26" s="85">
        <v>1662</v>
      </c>
      <c r="Q26" s="144">
        <v>3040</v>
      </c>
      <c r="S26" s="90"/>
      <c r="T26" s="50"/>
    </row>
    <row r="27" spans="1:20" x14ac:dyDescent="0.2">
      <c r="A27" s="31" t="s">
        <v>245</v>
      </c>
      <c r="B27" s="85">
        <v>33327</v>
      </c>
      <c r="C27" s="85"/>
      <c r="D27" s="252">
        <v>36643</v>
      </c>
      <c r="E27" s="252">
        <v>17307</v>
      </c>
      <c r="F27" s="252">
        <v>20495</v>
      </c>
      <c r="G27" s="252">
        <v>17400</v>
      </c>
      <c r="H27" s="252">
        <v>30</v>
      </c>
      <c r="I27" s="253">
        <v>53225</v>
      </c>
      <c r="J27" s="85">
        <v>38864</v>
      </c>
      <c r="K27" s="144">
        <v>0</v>
      </c>
      <c r="L27" s="216">
        <v>6328</v>
      </c>
      <c r="M27" s="252">
        <v>214</v>
      </c>
      <c r="N27" s="144">
        <v>98417</v>
      </c>
      <c r="O27" s="256">
        <f t="shared" si="0"/>
        <v>2.9530710835058662</v>
      </c>
      <c r="P27" s="85">
        <v>2695</v>
      </c>
      <c r="Q27" s="144">
        <v>867</v>
      </c>
      <c r="S27" s="90"/>
      <c r="T27" s="90"/>
    </row>
    <row r="28" spans="1:20" x14ac:dyDescent="0.2">
      <c r="A28" s="31" t="s">
        <v>38</v>
      </c>
      <c r="B28" s="85">
        <v>15994</v>
      </c>
      <c r="C28" s="85"/>
      <c r="D28" s="252">
        <v>30046</v>
      </c>
      <c r="E28" s="252">
        <v>47089</v>
      </c>
      <c r="F28" s="252">
        <v>8683</v>
      </c>
      <c r="G28" s="252">
        <v>50359</v>
      </c>
      <c r="H28" s="252">
        <v>33028</v>
      </c>
      <c r="I28" s="253">
        <v>142009</v>
      </c>
      <c r="J28" s="85">
        <v>899</v>
      </c>
      <c r="K28" s="144">
        <v>26787</v>
      </c>
      <c r="L28" s="216">
        <v>35279</v>
      </c>
      <c r="M28" s="252">
        <v>490</v>
      </c>
      <c r="N28" s="144">
        <v>204974</v>
      </c>
      <c r="O28" s="256">
        <f t="shared" si="0"/>
        <v>12.815680880330124</v>
      </c>
      <c r="P28" s="85">
        <v>1155</v>
      </c>
      <c r="Q28" s="144">
        <v>534</v>
      </c>
      <c r="S28" s="90"/>
      <c r="T28" s="50"/>
    </row>
    <row r="29" spans="1:20" x14ac:dyDescent="0.2">
      <c r="A29" s="31" t="s">
        <v>246</v>
      </c>
      <c r="B29" s="85">
        <v>31477</v>
      </c>
      <c r="C29" s="85"/>
      <c r="D29" s="252">
        <v>24710</v>
      </c>
      <c r="E29" s="252">
        <v>19801</v>
      </c>
      <c r="F29" s="252">
        <v>9336</v>
      </c>
      <c r="G29" s="252">
        <v>6319</v>
      </c>
      <c r="H29" s="252">
        <v>2346</v>
      </c>
      <c r="I29" s="253">
        <v>12791</v>
      </c>
      <c r="J29" s="85">
        <v>33139</v>
      </c>
      <c r="K29" s="144">
        <v>16867</v>
      </c>
      <c r="L29" s="216">
        <v>16840</v>
      </c>
      <c r="M29" s="252">
        <v>285</v>
      </c>
      <c r="N29" s="144">
        <v>79637</v>
      </c>
      <c r="O29" s="256">
        <f t="shared" si="0"/>
        <v>2.5300060361533818</v>
      </c>
      <c r="P29" s="85">
        <v>248</v>
      </c>
      <c r="Q29" s="144">
        <v>2549</v>
      </c>
      <c r="S29" s="90"/>
      <c r="T29" s="50"/>
    </row>
    <row r="30" spans="1:20" x14ac:dyDescent="0.2">
      <c r="A30" s="31" t="s">
        <v>39</v>
      </c>
      <c r="B30" s="85">
        <v>435716</v>
      </c>
      <c r="C30" s="85"/>
      <c r="D30" s="252">
        <v>518163</v>
      </c>
      <c r="E30" s="252">
        <v>380909</v>
      </c>
      <c r="F30" s="252">
        <v>23007</v>
      </c>
      <c r="G30" s="252">
        <v>649688</v>
      </c>
      <c r="H30" s="252">
        <v>0</v>
      </c>
      <c r="I30" s="253">
        <v>672924</v>
      </c>
      <c r="J30" s="85">
        <v>899574</v>
      </c>
      <c r="K30" s="144">
        <v>0</v>
      </c>
      <c r="L30" s="216">
        <v>92021</v>
      </c>
      <c r="M30" s="252">
        <v>731</v>
      </c>
      <c r="N30" s="144">
        <v>1664519</v>
      </c>
      <c r="O30" s="256">
        <f t="shared" si="0"/>
        <v>3.8201925107179906</v>
      </c>
      <c r="P30" s="85">
        <v>1709</v>
      </c>
      <c r="Q30" s="144">
        <v>2549</v>
      </c>
      <c r="S30" s="90"/>
      <c r="T30" s="50"/>
    </row>
    <row r="31" spans="1:20" x14ac:dyDescent="0.2">
      <c r="A31" s="31" t="s">
        <v>247</v>
      </c>
      <c r="B31" s="85">
        <v>10188</v>
      </c>
      <c r="C31" s="85"/>
      <c r="D31" s="252">
        <v>27012</v>
      </c>
      <c r="E31" s="252">
        <v>7604</v>
      </c>
      <c r="F31" s="252">
        <v>2493</v>
      </c>
      <c r="G31" s="252">
        <v>4149</v>
      </c>
      <c r="H31" s="252">
        <v>457</v>
      </c>
      <c r="I31" s="253">
        <v>41778</v>
      </c>
      <c r="J31" s="85">
        <v>0</v>
      </c>
      <c r="K31" s="144">
        <v>0</v>
      </c>
      <c r="L31" s="216">
        <v>0</v>
      </c>
      <c r="M31" s="252">
        <v>63</v>
      </c>
      <c r="N31" s="144">
        <v>41778</v>
      </c>
      <c r="O31" s="256">
        <f t="shared" si="0"/>
        <v>4.1007067137809186</v>
      </c>
      <c r="P31" s="85">
        <v>523</v>
      </c>
      <c r="Q31" s="144">
        <v>457</v>
      </c>
      <c r="S31" s="90"/>
      <c r="T31" s="90"/>
    </row>
    <row r="32" spans="1:20" x14ac:dyDescent="0.2">
      <c r="A32" s="31" t="s">
        <v>64</v>
      </c>
      <c r="B32" s="85">
        <v>1202</v>
      </c>
      <c r="C32" s="85"/>
      <c r="D32" s="252">
        <v>5248</v>
      </c>
      <c r="E32" s="252">
        <v>2060</v>
      </c>
      <c r="F32" s="252">
        <v>0</v>
      </c>
      <c r="G32" s="252">
        <v>0</v>
      </c>
      <c r="H32" s="252">
        <v>0</v>
      </c>
      <c r="I32" s="253">
        <v>7310</v>
      </c>
      <c r="J32" s="85">
        <v>0</v>
      </c>
      <c r="K32" s="144">
        <v>0</v>
      </c>
      <c r="L32" s="216">
        <v>0</v>
      </c>
      <c r="M32" s="252">
        <v>2</v>
      </c>
      <c r="N32" s="144">
        <v>7310</v>
      </c>
      <c r="O32" s="256">
        <f t="shared" si="0"/>
        <v>6.08153078202995</v>
      </c>
      <c r="P32" s="85">
        <v>705</v>
      </c>
      <c r="Q32" s="144">
        <v>576</v>
      </c>
      <c r="S32" s="90"/>
      <c r="T32" s="90"/>
    </row>
    <row r="33" spans="1:20" x14ac:dyDescent="0.2">
      <c r="A33" s="31" t="s">
        <v>40</v>
      </c>
      <c r="B33" s="85">
        <v>235644</v>
      </c>
      <c r="C33" s="85"/>
      <c r="D33" s="252">
        <v>454088</v>
      </c>
      <c r="E33" s="252">
        <v>440378</v>
      </c>
      <c r="F33" s="252">
        <v>21571</v>
      </c>
      <c r="G33" s="252">
        <v>740662</v>
      </c>
      <c r="H33" s="252">
        <v>23519</v>
      </c>
      <c r="I33" s="253">
        <v>274126</v>
      </c>
      <c r="J33" s="85">
        <v>1406092</v>
      </c>
      <c r="K33" s="144">
        <v>0</v>
      </c>
      <c r="L33" s="216">
        <v>105781</v>
      </c>
      <c r="M33" s="252">
        <v>0</v>
      </c>
      <c r="N33" s="144">
        <v>1785999</v>
      </c>
      <c r="O33" s="256">
        <f t="shared" si="0"/>
        <v>7.5792254417680907</v>
      </c>
      <c r="P33" s="85">
        <v>4125</v>
      </c>
      <c r="Q33" s="144">
        <v>3153</v>
      </c>
      <c r="S33" s="90"/>
      <c r="T33" s="50"/>
    </row>
    <row r="34" spans="1:20" x14ac:dyDescent="0.2">
      <c r="A34" s="31" t="s">
        <v>41</v>
      </c>
      <c r="B34" s="85">
        <v>98020</v>
      </c>
      <c r="C34" s="85"/>
      <c r="D34" s="252">
        <v>123681</v>
      </c>
      <c r="E34" s="252">
        <v>84864</v>
      </c>
      <c r="F34" s="252">
        <v>10166</v>
      </c>
      <c r="G34" s="252">
        <v>158416</v>
      </c>
      <c r="H34" s="252">
        <v>7206</v>
      </c>
      <c r="I34" s="253">
        <v>126628</v>
      </c>
      <c r="J34" s="85">
        <v>258005</v>
      </c>
      <c r="K34" s="144">
        <v>0</v>
      </c>
      <c r="L34" s="216">
        <v>19251</v>
      </c>
      <c r="M34" s="252">
        <v>300</v>
      </c>
      <c r="N34" s="144">
        <v>403884</v>
      </c>
      <c r="O34" s="256">
        <f t="shared" si="0"/>
        <v>4.1204244031830237</v>
      </c>
      <c r="P34" s="85">
        <v>2804</v>
      </c>
      <c r="Q34" s="144">
        <v>818</v>
      </c>
      <c r="S34" s="90"/>
      <c r="T34" s="50"/>
    </row>
    <row r="35" spans="1:20" x14ac:dyDescent="0.2">
      <c r="A35" s="31" t="s">
        <v>42</v>
      </c>
      <c r="B35" s="85">
        <v>14839</v>
      </c>
      <c r="C35" s="85"/>
      <c r="D35" s="252">
        <v>38478</v>
      </c>
      <c r="E35" s="252">
        <v>12282</v>
      </c>
      <c r="F35" s="252">
        <v>3978</v>
      </c>
      <c r="G35" s="252">
        <v>6217</v>
      </c>
      <c r="H35" s="252">
        <v>1228</v>
      </c>
      <c r="I35" s="253">
        <v>38299</v>
      </c>
      <c r="J35" s="85">
        <v>16534</v>
      </c>
      <c r="K35" s="144">
        <v>7444</v>
      </c>
      <c r="L35" s="216">
        <v>592</v>
      </c>
      <c r="M35" s="252">
        <v>94</v>
      </c>
      <c r="N35" s="144">
        <v>62869</v>
      </c>
      <c r="O35" s="256">
        <f t="shared" si="0"/>
        <v>4.236741020284386</v>
      </c>
      <c r="P35" s="85">
        <v>1028</v>
      </c>
      <c r="Q35" s="144">
        <v>3107</v>
      </c>
      <c r="S35" s="90"/>
      <c r="T35" s="50"/>
    </row>
    <row r="36" spans="1:20" x14ac:dyDescent="0.2">
      <c r="A36" s="31" t="s">
        <v>43</v>
      </c>
      <c r="B36" s="85">
        <v>47617</v>
      </c>
      <c r="C36" s="85"/>
      <c r="D36" s="252">
        <v>358208</v>
      </c>
      <c r="E36" s="252">
        <v>98373</v>
      </c>
      <c r="F36" s="252">
        <v>11523</v>
      </c>
      <c r="G36" s="252">
        <v>297692</v>
      </c>
      <c r="H36" s="252">
        <v>15146</v>
      </c>
      <c r="I36" s="253">
        <v>781684</v>
      </c>
      <c r="J36" s="85">
        <v>0</v>
      </c>
      <c r="K36" s="144">
        <v>0</v>
      </c>
      <c r="L36" s="216">
        <v>17380</v>
      </c>
      <c r="M36" s="252">
        <v>742</v>
      </c>
      <c r="N36" s="144">
        <v>799064</v>
      </c>
      <c r="O36" s="256">
        <f t="shared" si="0"/>
        <v>16.78106558582019</v>
      </c>
      <c r="P36" s="85">
        <v>1605</v>
      </c>
      <c r="Q36" s="144">
        <v>2066</v>
      </c>
      <c r="S36" s="90"/>
      <c r="T36" s="50"/>
    </row>
    <row r="37" spans="1:20" x14ac:dyDescent="0.2">
      <c r="A37" s="31" t="s">
        <v>248</v>
      </c>
      <c r="B37" s="85">
        <v>135751</v>
      </c>
      <c r="C37" s="85"/>
      <c r="D37" s="252">
        <v>206409</v>
      </c>
      <c r="E37" s="252">
        <v>150339</v>
      </c>
      <c r="F37" s="252">
        <v>4753</v>
      </c>
      <c r="G37" s="252">
        <v>100026</v>
      </c>
      <c r="H37" s="252">
        <v>0</v>
      </c>
      <c r="I37" s="253">
        <v>52141</v>
      </c>
      <c r="J37" s="85">
        <v>407370</v>
      </c>
      <c r="K37" s="144">
        <v>2026</v>
      </c>
      <c r="L37" s="216">
        <v>16440</v>
      </c>
      <c r="M37" s="252">
        <v>10</v>
      </c>
      <c r="N37" s="144">
        <v>477977</v>
      </c>
      <c r="O37" s="256">
        <f t="shared" ref="O37:O57" si="1">N37/B37</f>
        <v>3.5209832708414672</v>
      </c>
      <c r="P37" s="85">
        <v>1896</v>
      </c>
      <c r="Q37" s="144">
        <v>3054</v>
      </c>
      <c r="S37" s="90"/>
      <c r="T37" s="90"/>
    </row>
    <row r="38" spans="1:20" x14ac:dyDescent="0.2">
      <c r="A38" s="31" t="s">
        <v>44</v>
      </c>
      <c r="B38" s="85">
        <v>11843</v>
      </c>
      <c r="C38" s="85"/>
      <c r="D38" s="252">
        <v>5094</v>
      </c>
      <c r="E38" s="252">
        <v>3633</v>
      </c>
      <c r="F38" s="252">
        <v>559</v>
      </c>
      <c r="G38" s="252">
        <v>869</v>
      </c>
      <c r="H38" s="252">
        <v>180</v>
      </c>
      <c r="I38" s="253">
        <v>10485</v>
      </c>
      <c r="J38" s="85">
        <v>0</v>
      </c>
      <c r="K38" s="144">
        <v>0</v>
      </c>
      <c r="L38" s="216">
        <v>0</v>
      </c>
      <c r="M38" s="252">
        <v>150</v>
      </c>
      <c r="N38" s="144">
        <v>10485</v>
      </c>
      <c r="O38" s="256">
        <f t="shared" si="1"/>
        <v>0.88533310816516086</v>
      </c>
      <c r="P38" s="85">
        <v>559</v>
      </c>
      <c r="Q38" s="144">
        <v>493</v>
      </c>
      <c r="S38" s="90"/>
      <c r="T38" s="90"/>
    </row>
    <row r="39" spans="1:20" x14ac:dyDescent="0.2">
      <c r="A39" s="31" t="s">
        <v>45</v>
      </c>
      <c r="B39" s="85">
        <v>26760</v>
      </c>
      <c r="C39" s="85"/>
      <c r="D39" s="252">
        <v>30220</v>
      </c>
      <c r="E39" s="252">
        <v>12489</v>
      </c>
      <c r="F39" s="252">
        <v>5525</v>
      </c>
      <c r="G39" s="252">
        <v>13337</v>
      </c>
      <c r="H39" s="252">
        <v>1363</v>
      </c>
      <c r="I39" s="253">
        <v>56613</v>
      </c>
      <c r="J39" s="85">
        <v>7053</v>
      </c>
      <c r="K39" s="144">
        <v>0</v>
      </c>
      <c r="L39" s="216">
        <v>1998</v>
      </c>
      <c r="M39" s="252">
        <v>732</v>
      </c>
      <c r="N39" s="144">
        <v>65664</v>
      </c>
      <c r="O39" s="256">
        <f t="shared" si="1"/>
        <v>2.4538116591928252</v>
      </c>
      <c r="P39" s="85">
        <v>569</v>
      </c>
      <c r="Q39" s="144">
        <v>955</v>
      </c>
      <c r="S39" s="90"/>
      <c r="T39" s="50"/>
    </row>
    <row r="40" spans="1:20" x14ac:dyDescent="0.2">
      <c r="A40" s="31" t="s">
        <v>46</v>
      </c>
      <c r="B40" s="85">
        <v>12091</v>
      </c>
      <c r="C40" s="85"/>
      <c r="D40" s="252">
        <v>19256</v>
      </c>
      <c r="E40" s="252">
        <v>5778</v>
      </c>
      <c r="F40" s="252">
        <v>648</v>
      </c>
      <c r="G40" s="252">
        <v>202</v>
      </c>
      <c r="H40" s="252">
        <v>0</v>
      </c>
      <c r="I40" s="253">
        <v>25884</v>
      </c>
      <c r="J40" s="85">
        <v>0</v>
      </c>
      <c r="K40" s="144">
        <v>0</v>
      </c>
      <c r="L40" s="216">
        <v>773</v>
      </c>
      <c r="M40" s="252">
        <v>0</v>
      </c>
      <c r="N40" s="144">
        <v>26657</v>
      </c>
      <c r="O40" s="256">
        <f t="shared" si="1"/>
        <v>2.2046977090397815</v>
      </c>
      <c r="P40" s="85">
        <v>364</v>
      </c>
      <c r="Q40" s="144">
        <v>567</v>
      </c>
      <c r="S40" s="90"/>
      <c r="T40" s="90"/>
    </row>
    <row r="41" spans="1:20" x14ac:dyDescent="0.2">
      <c r="A41" s="31" t="s">
        <v>47</v>
      </c>
      <c r="B41" s="85">
        <v>39166</v>
      </c>
      <c r="C41" s="85"/>
      <c r="D41" s="252">
        <v>53610</v>
      </c>
      <c r="E41" s="252">
        <v>33517</v>
      </c>
      <c r="F41" s="252">
        <v>4612</v>
      </c>
      <c r="G41" s="252">
        <v>42228</v>
      </c>
      <c r="H41" s="252">
        <v>27</v>
      </c>
      <c r="I41" s="253">
        <v>112668</v>
      </c>
      <c r="J41" s="85">
        <v>0</v>
      </c>
      <c r="K41" s="144">
        <v>21735</v>
      </c>
      <c r="L41" s="216">
        <v>5179</v>
      </c>
      <c r="M41" s="252">
        <v>409</v>
      </c>
      <c r="N41" s="144">
        <v>139582</v>
      </c>
      <c r="O41" s="256">
        <f t="shared" si="1"/>
        <v>3.5638564060664861</v>
      </c>
      <c r="P41" s="85">
        <v>1686</v>
      </c>
      <c r="Q41" s="144">
        <v>3106</v>
      </c>
      <c r="S41" s="90"/>
      <c r="T41" s="90"/>
    </row>
    <row r="42" spans="1:20" x14ac:dyDescent="0.2">
      <c r="A42" s="31" t="s">
        <v>249</v>
      </c>
      <c r="B42" s="85">
        <v>384320</v>
      </c>
      <c r="C42" s="85"/>
      <c r="D42" s="252">
        <v>368598</v>
      </c>
      <c r="E42" s="252">
        <v>244553</v>
      </c>
      <c r="F42" s="252">
        <v>811</v>
      </c>
      <c r="G42" s="252">
        <v>450082</v>
      </c>
      <c r="H42" s="252">
        <v>18248</v>
      </c>
      <c r="I42" s="253">
        <v>147280</v>
      </c>
      <c r="J42" s="85">
        <v>935310</v>
      </c>
      <c r="K42" s="144">
        <v>0</v>
      </c>
      <c r="L42" s="216">
        <v>73517</v>
      </c>
      <c r="M42" s="252">
        <v>298</v>
      </c>
      <c r="N42" s="144">
        <v>1156107</v>
      </c>
      <c r="O42" s="256">
        <f t="shared" si="1"/>
        <v>3.0081884887593673</v>
      </c>
      <c r="P42" s="85">
        <v>3037</v>
      </c>
      <c r="Q42" s="144">
        <v>1474</v>
      </c>
      <c r="S42" s="90"/>
      <c r="T42" s="50"/>
    </row>
    <row r="43" spans="1:20" x14ac:dyDescent="0.2">
      <c r="A43" s="31" t="s">
        <v>250</v>
      </c>
      <c r="B43" s="85">
        <v>77213</v>
      </c>
      <c r="C43" s="85"/>
      <c r="D43" s="252">
        <v>71429</v>
      </c>
      <c r="E43" s="252">
        <v>21694</v>
      </c>
      <c r="F43" s="252">
        <v>3652</v>
      </c>
      <c r="G43" s="252">
        <v>2381</v>
      </c>
      <c r="H43" s="252">
        <v>218</v>
      </c>
      <c r="I43" s="253">
        <v>51308</v>
      </c>
      <c r="J43" s="85">
        <v>48066</v>
      </c>
      <c r="K43" s="144">
        <v>0</v>
      </c>
      <c r="L43" s="216">
        <v>0</v>
      </c>
      <c r="M43" s="252">
        <v>0</v>
      </c>
      <c r="N43" s="144">
        <v>99374</v>
      </c>
      <c r="O43" s="256">
        <f t="shared" si="1"/>
        <v>1.2870112545814825</v>
      </c>
      <c r="P43" s="85">
        <v>563</v>
      </c>
      <c r="Q43" s="144">
        <v>2277</v>
      </c>
      <c r="S43" s="90"/>
      <c r="T43" s="90"/>
    </row>
    <row r="44" spans="1:20" x14ac:dyDescent="0.2">
      <c r="A44" s="31" t="s">
        <v>65</v>
      </c>
      <c r="B44" s="85">
        <v>156325</v>
      </c>
      <c r="C44" s="85"/>
      <c r="D44" s="252">
        <v>206276</v>
      </c>
      <c r="E44" s="252">
        <v>241289</v>
      </c>
      <c r="F44" s="252">
        <v>9755</v>
      </c>
      <c r="G44" s="252">
        <v>504567</v>
      </c>
      <c r="H44" s="252">
        <v>1475</v>
      </c>
      <c r="I44" s="253">
        <v>221322</v>
      </c>
      <c r="J44" s="85">
        <v>673361</v>
      </c>
      <c r="K44" s="144">
        <v>68679</v>
      </c>
      <c r="L44" s="216">
        <v>23235</v>
      </c>
      <c r="M44" s="252">
        <v>0</v>
      </c>
      <c r="N44" s="144">
        <v>986597</v>
      </c>
      <c r="O44" s="256">
        <f t="shared" si="1"/>
        <v>6.3111914281145047</v>
      </c>
      <c r="P44" s="85">
        <v>2940</v>
      </c>
      <c r="Q44" s="144">
        <v>2924</v>
      </c>
      <c r="S44" s="90"/>
      <c r="T44" s="90"/>
    </row>
    <row r="45" spans="1:20" x14ac:dyDescent="0.2">
      <c r="A45" s="31" t="s">
        <v>251</v>
      </c>
      <c r="B45" s="85">
        <v>23447</v>
      </c>
      <c r="C45" s="85"/>
      <c r="D45" s="252">
        <v>15833</v>
      </c>
      <c r="E45" s="252">
        <v>13611</v>
      </c>
      <c r="F45" s="252">
        <v>16714</v>
      </c>
      <c r="G45" s="252">
        <v>12178</v>
      </c>
      <c r="H45" s="252">
        <v>39</v>
      </c>
      <c r="I45" s="253">
        <v>31145</v>
      </c>
      <c r="J45" s="85">
        <v>26801</v>
      </c>
      <c r="K45" s="144">
        <v>458</v>
      </c>
      <c r="L45" s="216">
        <v>55</v>
      </c>
      <c r="M45" s="252">
        <v>29</v>
      </c>
      <c r="N45" s="144">
        <v>58459</v>
      </c>
      <c r="O45" s="256">
        <f t="shared" si="1"/>
        <v>2.4932400733569327</v>
      </c>
      <c r="P45" s="85">
        <v>726</v>
      </c>
      <c r="Q45" s="144">
        <v>709</v>
      </c>
      <c r="S45" s="90"/>
      <c r="T45" s="90"/>
    </row>
    <row r="46" spans="1:20" x14ac:dyDescent="0.2">
      <c r="A46" s="31" t="s">
        <v>48</v>
      </c>
      <c r="B46" s="85">
        <v>22406</v>
      </c>
      <c r="C46" s="85"/>
      <c r="D46" s="252">
        <v>76577</v>
      </c>
      <c r="E46" s="252">
        <v>92721</v>
      </c>
      <c r="F46" s="252">
        <v>3059</v>
      </c>
      <c r="G46" s="252">
        <v>13847</v>
      </c>
      <c r="H46" s="252">
        <v>20852</v>
      </c>
      <c r="I46" s="253">
        <v>123754</v>
      </c>
      <c r="J46" s="85">
        <v>85138</v>
      </c>
      <c r="K46" s="144">
        <v>0</v>
      </c>
      <c r="L46" s="216">
        <v>12386</v>
      </c>
      <c r="M46" s="252">
        <v>1836</v>
      </c>
      <c r="N46" s="144">
        <v>221278</v>
      </c>
      <c r="O46" s="256">
        <f t="shared" si="1"/>
        <v>9.8758368294206917</v>
      </c>
      <c r="P46" s="85">
        <v>712</v>
      </c>
      <c r="Q46" s="144">
        <v>1301</v>
      </c>
      <c r="S46" s="90"/>
      <c r="T46" s="50"/>
    </row>
    <row r="47" spans="1:20" x14ac:dyDescent="0.2">
      <c r="A47" s="31" t="s">
        <v>49</v>
      </c>
      <c r="B47" s="85">
        <v>132488</v>
      </c>
      <c r="C47" s="85"/>
      <c r="D47" s="252">
        <v>243736</v>
      </c>
      <c r="E47" s="252">
        <v>172319</v>
      </c>
      <c r="F47" s="252">
        <v>13125</v>
      </c>
      <c r="G47" s="252">
        <v>118248</v>
      </c>
      <c r="H47" s="252">
        <v>2929</v>
      </c>
      <c r="I47" s="253">
        <v>84797</v>
      </c>
      <c r="J47" s="85">
        <v>448677</v>
      </c>
      <c r="K47" s="144">
        <v>16904</v>
      </c>
      <c r="L47" s="216">
        <v>55788</v>
      </c>
      <c r="M47" s="252">
        <v>21</v>
      </c>
      <c r="N47" s="144">
        <v>606166</v>
      </c>
      <c r="O47" s="256">
        <f t="shared" si="1"/>
        <v>4.5752520983032428</v>
      </c>
      <c r="P47" s="85">
        <v>2895</v>
      </c>
      <c r="Q47" s="144">
        <v>10180</v>
      </c>
      <c r="S47" s="90"/>
      <c r="T47" s="50"/>
    </row>
    <row r="48" spans="1:20" x14ac:dyDescent="0.2">
      <c r="A48" s="31" t="s">
        <v>252</v>
      </c>
      <c r="B48" s="85">
        <v>8669</v>
      </c>
      <c r="C48" s="85"/>
      <c r="D48" s="252">
        <v>8556</v>
      </c>
      <c r="E48" s="252">
        <v>3776</v>
      </c>
      <c r="F48" s="252">
        <v>1299</v>
      </c>
      <c r="G48" s="252">
        <v>4589</v>
      </c>
      <c r="H48" s="252">
        <v>0</v>
      </c>
      <c r="I48" s="253">
        <v>18295</v>
      </c>
      <c r="J48" s="85">
        <v>0</v>
      </c>
      <c r="K48" s="144">
        <v>0</v>
      </c>
      <c r="L48" s="216">
        <v>326</v>
      </c>
      <c r="M48" s="252">
        <v>75</v>
      </c>
      <c r="N48" s="144">
        <v>18621</v>
      </c>
      <c r="O48" s="256">
        <f t="shared" si="1"/>
        <v>2.1479986157572961</v>
      </c>
      <c r="P48" s="85">
        <v>371</v>
      </c>
      <c r="Q48" s="144">
        <v>417</v>
      </c>
      <c r="S48" s="90"/>
      <c r="T48" s="90"/>
    </row>
    <row r="49" spans="1:20" x14ac:dyDescent="0.2">
      <c r="A49" s="31" t="s">
        <v>50</v>
      </c>
      <c r="B49" s="85">
        <v>20740</v>
      </c>
      <c r="C49" s="85"/>
      <c r="D49" s="252">
        <v>45088</v>
      </c>
      <c r="E49" s="252">
        <v>29281</v>
      </c>
      <c r="F49" s="252">
        <v>646</v>
      </c>
      <c r="G49" s="252">
        <v>8944</v>
      </c>
      <c r="H49" s="252">
        <v>47</v>
      </c>
      <c r="I49" s="253">
        <v>48321</v>
      </c>
      <c r="J49" s="85">
        <v>35726</v>
      </c>
      <c r="K49" s="144">
        <v>0</v>
      </c>
      <c r="L49" s="216">
        <v>33210</v>
      </c>
      <c r="M49" s="252">
        <v>41</v>
      </c>
      <c r="N49" s="144">
        <v>117257</v>
      </c>
      <c r="O49" s="256">
        <f t="shared" si="1"/>
        <v>5.6536644165863068</v>
      </c>
      <c r="P49" s="85">
        <v>184</v>
      </c>
      <c r="Q49" s="144">
        <v>211</v>
      </c>
      <c r="S49" s="90"/>
      <c r="T49" s="50"/>
    </row>
    <row r="50" spans="1:20" x14ac:dyDescent="0.2">
      <c r="A50" s="31" t="s">
        <v>253</v>
      </c>
      <c r="B50" s="85">
        <v>24199</v>
      </c>
      <c r="C50" s="85"/>
      <c r="D50" s="252">
        <v>28799</v>
      </c>
      <c r="E50" s="252">
        <v>13342</v>
      </c>
      <c r="F50" s="252">
        <v>3003</v>
      </c>
      <c r="G50" s="252">
        <v>19300</v>
      </c>
      <c r="H50" s="252">
        <v>3</v>
      </c>
      <c r="I50" s="253">
        <v>49350</v>
      </c>
      <c r="J50" s="85">
        <v>15097</v>
      </c>
      <c r="K50" s="144">
        <v>0</v>
      </c>
      <c r="L50" s="216">
        <v>4339</v>
      </c>
      <c r="M50" s="252">
        <v>0</v>
      </c>
      <c r="N50" s="144">
        <v>68786</v>
      </c>
      <c r="O50" s="256">
        <f t="shared" si="1"/>
        <v>2.8425141534774165</v>
      </c>
      <c r="P50" s="85">
        <v>107</v>
      </c>
      <c r="Q50" s="144">
        <v>67</v>
      </c>
      <c r="S50" s="90"/>
      <c r="T50" s="90"/>
    </row>
    <row r="51" spans="1:20" x14ac:dyDescent="0.2">
      <c r="A51" s="31" t="s">
        <v>254</v>
      </c>
      <c r="B51" s="85">
        <v>252603</v>
      </c>
      <c r="C51" s="85"/>
      <c r="D51" s="252">
        <v>311358</v>
      </c>
      <c r="E51" s="252">
        <v>234659</v>
      </c>
      <c r="F51" s="252">
        <v>5143</v>
      </c>
      <c r="G51" s="252">
        <v>518567</v>
      </c>
      <c r="H51" s="252">
        <v>1</v>
      </c>
      <c r="I51" s="253">
        <v>90108</v>
      </c>
      <c r="J51" s="85">
        <v>952480</v>
      </c>
      <c r="K51" s="144">
        <v>27495</v>
      </c>
      <c r="L51" s="216">
        <v>95691</v>
      </c>
      <c r="M51" s="252">
        <v>355</v>
      </c>
      <c r="N51" s="144">
        <v>1165774</v>
      </c>
      <c r="O51" s="256">
        <f t="shared" si="1"/>
        <v>4.615044160203956</v>
      </c>
      <c r="P51" s="85">
        <v>2648</v>
      </c>
      <c r="Q51" s="144">
        <v>3266</v>
      </c>
      <c r="S51" s="90"/>
      <c r="T51" s="90"/>
    </row>
    <row r="52" spans="1:20" x14ac:dyDescent="0.2">
      <c r="A52" s="31" t="s">
        <v>51</v>
      </c>
      <c r="B52" s="85">
        <v>4330</v>
      </c>
      <c r="C52" s="85"/>
      <c r="D52" s="252">
        <v>10435</v>
      </c>
      <c r="E52" s="252">
        <v>3438</v>
      </c>
      <c r="F52" s="252">
        <v>0</v>
      </c>
      <c r="G52" s="252">
        <v>2183</v>
      </c>
      <c r="H52" s="252">
        <v>0</v>
      </c>
      <c r="I52" s="253">
        <v>16056</v>
      </c>
      <c r="J52" s="85">
        <v>0</v>
      </c>
      <c r="K52" s="144">
        <v>0</v>
      </c>
      <c r="L52" s="216">
        <v>1157</v>
      </c>
      <c r="M52" s="252">
        <v>0</v>
      </c>
      <c r="N52" s="144">
        <v>17213</v>
      </c>
      <c r="O52" s="256">
        <f t="shared" si="1"/>
        <v>3.9752886836027712</v>
      </c>
      <c r="P52" s="85">
        <v>358</v>
      </c>
      <c r="Q52" s="144">
        <v>67</v>
      </c>
      <c r="S52" s="90"/>
      <c r="T52" s="90"/>
    </row>
    <row r="53" spans="1:20" x14ac:dyDescent="0.2">
      <c r="A53" s="31" t="s">
        <v>52</v>
      </c>
      <c r="B53" s="85">
        <v>44409</v>
      </c>
      <c r="C53" s="85"/>
      <c r="D53" s="252">
        <v>10832</v>
      </c>
      <c r="E53" s="252">
        <v>17456</v>
      </c>
      <c r="F53" s="252">
        <v>0</v>
      </c>
      <c r="G53" s="252">
        <v>30208</v>
      </c>
      <c r="H53" s="252">
        <v>6221</v>
      </c>
      <c r="I53" s="253">
        <v>62572</v>
      </c>
      <c r="J53" s="85">
        <v>2290</v>
      </c>
      <c r="K53" s="144">
        <v>0</v>
      </c>
      <c r="L53" s="216">
        <v>1512</v>
      </c>
      <c r="M53" s="252">
        <v>145</v>
      </c>
      <c r="N53" s="144">
        <v>66374</v>
      </c>
      <c r="O53" s="256">
        <f t="shared" si="1"/>
        <v>1.494606949041861</v>
      </c>
      <c r="P53" s="85">
        <v>220</v>
      </c>
      <c r="Q53" s="144">
        <v>43</v>
      </c>
      <c r="S53" s="90"/>
      <c r="T53" s="50"/>
    </row>
    <row r="54" spans="1:20" x14ac:dyDescent="0.2">
      <c r="A54" s="31" t="s">
        <v>53</v>
      </c>
      <c r="B54" s="85">
        <v>52745</v>
      </c>
      <c r="C54" s="85"/>
      <c r="D54" s="252">
        <v>94373</v>
      </c>
      <c r="E54" s="252">
        <v>88923</v>
      </c>
      <c r="F54" s="252">
        <v>7247</v>
      </c>
      <c r="G54" s="252">
        <v>27074</v>
      </c>
      <c r="H54" s="252">
        <v>289</v>
      </c>
      <c r="I54" s="253">
        <v>90886</v>
      </c>
      <c r="J54" s="85">
        <v>89320</v>
      </c>
      <c r="K54" s="144">
        <v>38295</v>
      </c>
      <c r="L54" s="216">
        <v>19070</v>
      </c>
      <c r="M54" s="252">
        <v>595</v>
      </c>
      <c r="N54" s="144">
        <v>237571</v>
      </c>
      <c r="O54" s="256">
        <f t="shared" si="1"/>
        <v>4.5041425727557112</v>
      </c>
      <c r="P54" s="85">
        <v>1548</v>
      </c>
      <c r="Q54" s="144">
        <v>1276</v>
      </c>
      <c r="S54" s="90"/>
      <c r="T54" s="90"/>
    </row>
    <row r="55" spans="1:20" x14ac:dyDescent="0.2">
      <c r="A55" s="31" t="s">
        <v>255</v>
      </c>
      <c r="B55" s="85">
        <v>21638</v>
      </c>
      <c r="C55" s="85"/>
      <c r="D55" s="252">
        <v>22167</v>
      </c>
      <c r="E55" s="252">
        <v>16516</v>
      </c>
      <c r="F55" s="252">
        <v>1327</v>
      </c>
      <c r="G55" s="252">
        <v>1343</v>
      </c>
      <c r="H55" s="252">
        <v>1861</v>
      </c>
      <c r="I55" s="253">
        <v>32191</v>
      </c>
      <c r="J55" s="85">
        <v>11089</v>
      </c>
      <c r="K55" s="144">
        <v>0</v>
      </c>
      <c r="L55" s="216">
        <v>0</v>
      </c>
      <c r="M55" s="252">
        <v>66</v>
      </c>
      <c r="N55" s="144">
        <v>43280</v>
      </c>
      <c r="O55" s="256">
        <f t="shared" si="1"/>
        <v>2.0001848599685736</v>
      </c>
      <c r="P55" s="85">
        <v>2525</v>
      </c>
      <c r="Q55" s="144">
        <v>1018</v>
      </c>
      <c r="S55" s="90"/>
      <c r="T55" s="50"/>
    </row>
    <row r="56" spans="1:20" x14ac:dyDescent="0.2">
      <c r="A56" s="31" t="s">
        <v>54</v>
      </c>
      <c r="B56" s="85">
        <v>43745</v>
      </c>
      <c r="C56" s="85"/>
      <c r="D56" s="252">
        <v>59207</v>
      </c>
      <c r="E56" s="252">
        <v>28167</v>
      </c>
      <c r="F56" s="252">
        <v>3831</v>
      </c>
      <c r="G56" s="252">
        <v>51407</v>
      </c>
      <c r="H56" s="252">
        <v>0</v>
      </c>
      <c r="I56" s="253">
        <v>101904</v>
      </c>
      <c r="J56" s="85">
        <v>41199</v>
      </c>
      <c r="K56" s="144">
        <v>0</v>
      </c>
      <c r="L56" s="216">
        <v>0</v>
      </c>
      <c r="M56" s="252">
        <v>491</v>
      </c>
      <c r="N56" s="144">
        <v>143103</v>
      </c>
      <c r="O56" s="256">
        <f t="shared" si="1"/>
        <v>3.271299577094525</v>
      </c>
      <c r="P56" s="85">
        <v>3220</v>
      </c>
      <c r="Q56" s="144">
        <v>1150</v>
      </c>
      <c r="S56" s="90"/>
      <c r="T56" s="90"/>
    </row>
    <row r="57" spans="1:20" x14ac:dyDescent="0.2">
      <c r="A57" s="31" t="s">
        <v>55</v>
      </c>
      <c r="B57" s="85">
        <v>53315</v>
      </c>
      <c r="C57" s="85"/>
      <c r="D57" s="252">
        <v>52226</v>
      </c>
      <c r="E57" s="252">
        <v>23408</v>
      </c>
      <c r="F57" s="252">
        <v>12788</v>
      </c>
      <c r="G57" s="252">
        <v>42502</v>
      </c>
      <c r="H57" s="252">
        <v>968</v>
      </c>
      <c r="I57" s="253">
        <v>60580</v>
      </c>
      <c r="J57" s="85">
        <v>71460</v>
      </c>
      <c r="K57" s="144">
        <v>0</v>
      </c>
      <c r="L57" s="216">
        <v>7205</v>
      </c>
      <c r="M57" s="252">
        <v>148</v>
      </c>
      <c r="N57" s="144">
        <v>139245</v>
      </c>
      <c r="O57" s="256">
        <f t="shared" si="1"/>
        <v>2.6117415361530525</v>
      </c>
      <c r="P57" s="85">
        <v>3151</v>
      </c>
      <c r="Q57" s="144">
        <v>1675</v>
      </c>
      <c r="S57" s="90"/>
      <c r="T57" s="50"/>
    </row>
    <row r="58" spans="1:20" x14ac:dyDescent="0.2">
      <c r="A58" s="31" t="s">
        <v>56</v>
      </c>
      <c r="B58" s="85">
        <v>53162</v>
      </c>
      <c r="C58" s="85"/>
      <c r="D58" s="252">
        <v>66445</v>
      </c>
      <c r="E58" s="252">
        <v>56880</v>
      </c>
      <c r="F58" s="252">
        <v>3509</v>
      </c>
      <c r="G58" s="252">
        <v>75391</v>
      </c>
      <c r="H58" s="252">
        <v>132</v>
      </c>
      <c r="I58" s="253">
        <v>56941</v>
      </c>
      <c r="J58" s="85">
        <v>145837</v>
      </c>
      <c r="K58" s="144">
        <v>0</v>
      </c>
      <c r="L58" s="216">
        <v>0</v>
      </c>
      <c r="M58" s="252">
        <v>421</v>
      </c>
      <c r="N58" s="144">
        <v>202778</v>
      </c>
      <c r="O58" s="256">
        <f t="shared" ref="O58:O73" si="2">N58/B58</f>
        <v>3.8143410706895904</v>
      </c>
      <c r="P58" s="85">
        <v>1979</v>
      </c>
      <c r="Q58" s="144">
        <v>1594</v>
      </c>
      <c r="S58" s="90"/>
      <c r="T58" s="90"/>
    </row>
    <row r="59" spans="1:20" x14ac:dyDescent="0.2">
      <c r="A59" s="31" t="s">
        <v>57</v>
      </c>
      <c r="B59" s="85">
        <v>245829</v>
      </c>
      <c r="C59" s="85"/>
      <c r="D59" s="252">
        <v>284728</v>
      </c>
      <c r="E59" s="252">
        <v>272528</v>
      </c>
      <c r="F59" s="252">
        <v>15006</v>
      </c>
      <c r="G59" s="252">
        <v>362777</v>
      </c>
      <c r="H59" s="252">
        <v>31226</v>
      </c>
      <c r="I59" s="253">
        <v>216772</v>
      </c>
      <c r="J59" s="85">
        <v>749493</v>
      </c>
      <c r="K59" s="144">
        <v>0</v>
      </c>
      <c r="L59" s="216">
        <v>179025</v>
      </c>
      <c r="M59" s="252">
        <v>0</v>
      </c>
      <c r="N59" s="144">
        <v>1145290</v>
      </c>
      <c r="O59" s="256">
        <f t="shared" si="2"/>
        <v>4.6588889024484503</v>
      </c>
      <c r="P59" s="85">
        <v>1692</v>
      </c>
      <c r="Q59" s="144">
        <v>1244</v>
      </c>
      <c r="S59" s="90"/>
      <c r="T59" s="50"/>
    </row>
    <row r="60" spans="1:20" x14ac:dyDescent="0.2">
      <c r="A60" s="31" t="s">
        <v>58</v>
      </c>
      <c r="B60" s="85">
        <v>127049</v>
      </c>
      <c r="C60" s="85"/>
      <c r="D60" s="252">
        <v>125220</v>
      </c>
      <c r="E60" s="252">
        <v>96352</v>
      </c>
      <c r="F60" s="252">
        <v>22122</v>
      </c>
      <c r="G60" s="252">
        <v>78303</v>
      </c>
      <c r="H60" s="252">
        <v>14030</v>
      </c>
      <c r="I60" s="253">
        <v>74424</v>
      </c>
      <c r="J60" s="85">
        <v>263055</v>
      </c>
      <c r="K60" s="144">
        <v>0</v>
      </c>
      <c r="L60" s="216">
        <v>22084</v>
      </c>
      <c r="M60" s="252">
        <v>1452</v>
      </c>
      <c r="N60" s="144">
        <v>359563</v>
      </c>
      <c r="O60" s="256">
        <f t="shared" si="2"/>
        <v>2.8301127911278328</v>
      </c>
      <c r="P60" s="85">
        <v>941</v>
      </c>
      <c r="Q60" s="144">
        <v>178</v>
      </c>
      <c r="S60" s="90"/>
      <c r="T60" s="50"/>
    </row>
    <row r="61" spans="1:20" x14ac:dyDescent="0.2">
      <c r="A61" s="31" t="s">
        <v>256</v>
      </c>
      <c r="B61" s="85">
        <v>4830</v>
      </c>
      <c r="C61" s="85"/>
      <c r="D61" s="252">
        <v>5019</v>
      </c>
      <c r="E61" s="252">
        <v>754</v>
      </c>
      <c r="F61" s="252">
        <v>39</v>
      </c>
      <c r="G61" s="252">
        <v>10</v>
      </c>
      <c r="H61" s="252">
        <v>0</v>
      </c>
      <c r="I61" s="253">
        <v>4822</v>
      </c>
      <c r="J61" s="85">
        <v>0</v>
      </c>
      <c r="K61" s="144">
        <v>1000</v>
      </c>
      <c r="L61" s="216">
        <v>0</v>
      </c>
      <c r="M61" s="252">
        <v>0</v>
      </c>
      <c r="N61" s="144">
        <v>5822</v>
      </c>
      <c r="O61" s="256">
        <f t="shared" si="2"/>
        <v>1.2053830227743272</v>
      </c>
      <c r="P61" s="85">
        <v>197</v>
      </c>
      <c r="Q61" s="144">
        <v>2</v>
      </c>
      <c r="S61" s="90"/>
      <c r="T61" s="90"/>
    </row>
    <row r="62" spans="1:20" x14ac:dyDescent="0.2">
      <c r="A62" s="31" t="s">
        <v>257</v>
      </c>
      <c r="B62" s="85">
        <v>113328</v>
      </c>
      <c r="C62" s="85"/>
      <c r="D62" s="252">
        <v>83228</v>
      </c>
      <c r="E62" s="252">
        <v>142991</v>
      </c>
      <c r="F62" s="252">
        <v>13782</v>
      </c>
      <c r="G62" s="252">
        <v>77778</v>
      </c>
      <c r="H62" s="252">
        <v>55263</v>
      </c>
      <c r="I62" s="253">
        <v>173203</v>
      </c>
      <c r="J62" s="85">
        <v>199901</v>
      </c>
      <c r="K62" s="144">
        <v>0</v>
      </c>
      <c r="L62" s="216">
        <v>39742</v>
      </c>
      <c r="M62" s="252">
        <v>62</v>
      </c>
      <c r="N62" s="144">
        <v>412846</v>
      </c>
      <c r="O62" s="256">
        <f t="shared" si="2"/>
        <v>3.6429302555414371</v>
      </c>
      <c r="P62" s="85">
        <v>2299</v>
      </c>
      <c r="Q62" s="144">
        <v>1842</v>
      </c>
      <c r="S62" s="90"/>
      <c r="T62" s="50"/>
    </row>
    <row r="63" spans="1:20" x14ac:dyDescent="0.2">
      <c r="A63" s="31" t="s">
        <v>59</v>
      </c>
      <c r="B63" s="85">
        <v>22539</v>
      </c>
      <c r="C63" s="85"/>
      <c r="D63" s="252">
        <v>18841</v>
      </c>
      <c r="E63" s="252">
        <v>18851</v>
      </c>
      <c r="F63" s="252">
        <v>422</v>
      </c>
      <c r="G63" s="252">
        <v>4694</v>
      </c>
      <c r="H63" s="252">
        <v>0</v>
      </c>
      <c r="I63" s="253">
        <v>31154</v>
      </c>
      <c r="J63" s="85">
        <v>2018</v>
      </c>
      <c r="K63" s="144">
        <v>9931</v>
      </c>
      <c r="L63" s="216">
        <v>377</v>
      </c>
      <c r="M63" s="252">
        <v>295</v>
      </c>
      <c r="N63" s="144">
        <v>43480</v>
      </c>
      <c r="O63" s="256">
        <f t="shared" si="2"/>
        <v>1.9291006699498647</v>
      </c>
      <c r="P63" s="85">
        <v>177</v>
      </c>
      <c r="Q63" s="144">
        <v>49</v>
      </c>
      <c r="S63" s="90"/>
      <c r="T63" s="90"/>
    </row>
    <row r="64" spans="1:20" x14ac:dyDescent="0.2">
      <c r="A64" s="31" t="s">
        <v>66</v>
      </c>
      <c r="B64" s="85">
        <v>59616</v>
      </c>
      <c r="C64" s="85"/>
      <c r="D64" s="252">
        <v>68189</v>
      </c>
      <c r="E64" s="252">
        <v>44576</v>
      </c>
      <c r="F64" s="252">
        <v>3321</v>
      </c>
      <c r="G64" s="252">
        <v>27435</v>
      </c>
      <c r="H64" s="252">
        <v>3894</v>
      </c>
      <c r="I64" s="253">
        <v>62555</v>
      </c>
      <c r="J64" s="85">
        <v>71321</v>
      </c>
      <c r="K64" s="144">
        <v>13754</v>
      </c>
      <c r="L64" s="216">
        <v>215900</v>
      </c>
      <c r="M64" s="252">
        <v>215</v>
      </c>
      <c r="N64" s="144">
        <v>363530</v>
      </c>
      <c r="O64" s="256">
        <f t="shared" si="2"/>
        <v>6.0978596349973158</v>
      </c>
      <c r="P64" s="85">
        <v>740</v>
      </c>
      <c r="Q64" s="144">
        <v>3371</v>
      </c>
      <c r="S64" s="90"/>
      <c r="T64" s="50"/>
    </row>
    <row r="65" spans="1:20" x14ac:dyDescent="0.2">
      <c r="A65" s="35" t="s">
        <v>258</v>
      </c>
      <c r="B65" s="85">
        <v>52132</v>
      </c>
      <c r="C65" s="85"/>
      <c r="D65" s="252">
        <v>47553</v>
      </c>
      <c r="E65" s="252">
        <v>23221</v>
      </c>
      <c r="F65" s="252">
        <v>2401</v>
      </c>
      <c r="G65" s="252">
        <v>47341</v>
      </c>
      <c r="H65" s="252">
        <v>438</v>
      </c>
      <c r="I65" s="253">
        <v>101751</v>
      </c>
      <c r="J65" s="85">
        <v>5894</v>
      </c>
      <c r="K65" s="144">
        <v>13717</v>
      </c>
      <c r="L65" s="216">
        <v>13803</v>
      </c>
      <c r="M65" s="252">
        <v>408</v>
      </c>
      <c r="N65" s="144">
        <v>135165</v>
      </c>
      <c r="O65" s="256">
        <f t="shared" si="2"/>
        <v>2.5927453387554671</v>
      </c>
      <c r="P65" s="85">
        <v>485</v>
      </c>
      <c r="Q65" s="144">
        <v>278</v>
      </c>
      <c r="S65" s="90"/>
      <c r="T65" s="90"/>
    </row>
    <row r="66" spans="1:20" x14ac:dyDescent="0.2">
      <c r="A66" s="31" t="s">
        <v>60</v>
      </c>
      <c r="B66" s="85">
        <v>964</v>
      </c>
      <c r="C66" s="85"/>
      <c r="D66" s="252">
        <v>600</v>
      </c>
      <c r="E66" s="252">
        <v>350</v>
      </c>
      <c r="F66" s="252">
        <v>0</v>
      </c>
      <c r="G66" s="252">
        <v>0</v>
      </c>
      <c r="H66" s="252">
        <v>110</v>
      </c>
      <c r="I66" s="253">
        <v>1060</v>
      </c>
      <c r="J66" s="85">
        <v>0</v>
      </c>
      <c r="K66" s="144">
        <v>0</v>
      </c>
      <c r="L66" s="216">
        <v>0</v>
      </c>
      <c r="M66" s="252">
        <v>0</v>
      </c>
      <c r="N66" s="144">
        <v>1060</v>
      </c>
      <c r="O66" s="256">
        <f t="shared" si="2"/>
        <v>1.099585062240664</v>
      </c>
      <c r="P66" s="85">
        <v>40</v>
      </c>
      <c r="Q66" s="144">
        <v>50</v>
      </c>
      <c r="S66" s="90"/>
      <c r="T66" s="90"/>
    </row>
    <row r="67" spans="1:20" x14ac:dyDescent="0.2">
      <c r="A67" s="31" t="s">
        <v>259</v>
      </c>
      <c r="B67" s="85">
        <v>46286</v>
      </c>
      <c r="C67" s="85"/>
      <c r="D67" s="252">
        <v>34397</v>
      </c>
      <c r="E67" s="252">
        <v>14748</v>
      </c>
      <c r="F67" s="252">
        <v>513</v>
      </c>
      <c r="G67" s="252">
        <v>4812</v>
      </c>
      <c r="H67" s="252">
        <v>630</v>
      </c>
      <c r="I67" s="253">
        <v>22635</v>
      </c>
      <c r="J67" s="85">
        <v>32680</v>
      </c>
      <c r="K67" s="144">
        <v>0</v>
      </c>
      <c r="L67" s="216">
        <v>106</v>
      </c>
      <c r="M67" s="252">
        <v>215</v>
      </c>
      <c r="N67" s="144">
        <v>55421</v>
      </c>
      <c r="O67" s="256">
        <f t="shared" si="2"/>
        <v>1.1973598928401676</v>
      </c>
      <c r="P67" s="85">
        <v>1197</v>
      </c>
      <c r="Q67" s="144">
        <v>1284</v>
      </c>
      <c r="S67" s="90"/>
      <c r="T67" s="90"/>
    </row>
    <row r="68" spans="1:20" x14ac:dyDescent="0.2">
      <c r="A68" s="31" t="s">
        <v>260</v>
      </c>
      <c r="B68" s="85">
        <v>40333</v>
      </c>
      <c r="C68" s="85"/>
      <c r="D68" s="252">
        <v>110135</v>
      </c>
      <c r="E68" s="252">
        <v>52499</v>
      </c>
      <c r="F68" s="252">
        <v>12082</v>
      </c>
      <c r="G68" s="252">
        <v>144443</v>
      </c>
      <c r="H68" s="252">
        <v>389</v>
      </c>
      <c r="I68" s="253">
        <v>190859</v>
      </c>
      <c r="J68" s="85">
        <v>128689</v>
      </c>
      <c r="K68" s="144">
        <v>0</v>
      </c>
      <c r="L68" s="216">
        <v>7521</v>
      </c>
      <c r="M68" s="252">
        <v>0</v>
      </c>
      <c r="N68" s="144">
        <v>327069</v>
      </c>
      <c r="O68" s="256">
        <f t="shared" si="2"/>
        <v>8.109215778642799</v>
      </c>
      <c r="P68" s="85">
        <v>3275</v>
      </c>
      <c r="Q68" s="144">
        <v>3264</v>
      </c>
      <c r="S68" s="90"/>
      <c r="T68" s="50"/>
    </row>
    <row r="69" spans="1:20" x14ac:dyDescent="0.2">
      <c r="A69" s="31" t="s">
        <v>261</v>
      </c>
      <c r="B69" s="85">
        <v>25085</v>
      </c>
      <c r="C69" s="85"/>
      <c r="D69" s="252">
        <v>22296</v>
      </c>
      <c r="E69" s="252">
        <v>49481</v>
      </c>
      <c r="F69" s="252">
        <v>1512</v>
      </c>
      <c r="G69" s="252">
        <v>9802</v>
      </c>
      <c r="H69" s="252">
        <v>1608</v>
      </c>
      <c r="I69" s="253">
        <v>49687</v>
      </c>
      <c r="J69" s="85">
        <v>0</v>
      </c>
      <c r="K69" s="144">
        <v>35212</v>
      </c>
      <c r="L69" s="216">
        <v>6331</v>
      </c>
      <c r="M69" s="252">
        <v>200</v>
      </c>
      <c r="N69" s="144">
        <v>91230</v>
      </c>
      <c r="O69" s="256">
        <f t="shared" si="2"/>
        <v>3.6368347618098467</v>
      </c>
      <c r="P69" s="85">
        <v>1343</v>
      </c>
      <c r="Q69" s="144">
        <v>400</v>
      </c>
      <c r="S69" s="90"/>
      <c r="T69" s="50"/>
    </row>
    <row r="70" spans="1:20" x14ac:dyDescent="0.2">
      <c r="A70" s="31" t="s">
        <v>262</v>
      </c>
      <c r="B70" s="85">
        <v>11525</v>
      </c>
      <c r="C70" s="85"/>
      <c r="D70" s="252">
        <v>25901</v>
      </c>
      <c r="E70" s="252">
        <v>15844</v>
      </c>
      <c r="F70" s="252">
        <v>1868</v>
      </c>
      <c r="G70" s="252">
        <v>2127</v>
      </c>
      <c r="H70" s="252">
        <v>6973</v>
      </c>
      <c r="I70" s="253">
        <v>43685</v>
      </c>
      <c r="J70" s="85">
        <v>0</v>
      </c>
      <c r="K70" s="144">
        <v>9076</v>
      </c>
      <c r="L70" s="216">
        <v>1165</v>
      </c>
      <c r="M70" s="252">
        <v>48</v>
      </c>
      <c r="N70" s="144">
        <v>53926</v>
      </c>
      <c r="O70" s="256">
        <f t="shared" si="2"/>
        <v>4.6790455531453361</v>
      </c>
      <c r="P70" s="85">
        <v>20</v>
      </c>
      <c r="Q70" s="144">
        <v>258</v>
      </c>
      <c r="S70" s="90"/>
      <c r="T70" s="50"/>
    </row>
    <row r="71" spans="1:20" x14ac:dyDescent="0.2">
      <c r="A71" s="31" t="s">
        <v>61</v>
      </c>
      <c r="B71" s="85">
        <v>15406</v>
      </c>
      <c r="C71" s="85"/>
      <c r="D71" s="252">
        <v>10348</v>
      </c>
      <c r="E71" s="252">
        <v>8813</v>
      </c>
      <c r="F71" s="252">
        <v>3387</v>
      </c>
      <c r="G71" s="252">
        <v>5207</v>
      </c>
      <c r="H71" s="252">
        <v>1169</v>
      </c>
      <c r="I71" s="253">
        <v>29368</v>
      </c>
      <c r="J71" s="85">
        <v>0</v>
      </c>
      <c r="K71" s="144">
        <v>0</v>
      </c>
      <c r="L71" s="216">
        <v>1169</v>
      </c>
      <c r="M71" s="252">
        <v>444</v>
      </c>
      <c r="N71" s="144">
        <v>30537</v>
      </c>
      <c r="O71" s="256">
        <f t="shared" si="2"/>
        <v>1.9821498117616514</v>
      </c>
      <c r="P71" s="85">
        <v>306</v>
      </c>
      <c r="Q71" s="144">
        <v>486</v>
      </c>
      <c r="S71" s="90"/>
      <c r="T71" s="50"/>
    </row>
    <row r="72" spans="1:20" x14ac:dyDescent="0.2">
      <c r="A72" s="41" t="s">
        <v>263</v>
      </c>
      <c r="B72" s="46">
        <v>14743</v>
      </c>
      <c r="C72" s="85"/>
      <c r="D72" s="252">
        <v>26998</v>
      </c>
      <c r="E72" s="252">
        <v>26737</v>
      </c>
      <c r="F72" s="252">
        <v>2678</v>
      </c>
      <c r="G72" s="252">
        <v>5000</v>
      </c>
      <c r="H72" s="252">
        <v>0</v>
      </c>
      <c r="I72" s="253">
        <v>42225</v>
      </c>
      <c r="J72" s="85">
        <v>19565</v>
      </c>
      <c r="K72" s="144">
        <v>0</v>
      </c>
      <c r="L72" s="216">
        <v>4377</v>
      </c>
      <c r="M72" s="252">
        <v>377</v>
      </c>
      <c r="N72" s="144">
        <v>66167</v>
      </c>
      <c r="O72" s="256">
        <f t="shared" si="2"/>
        <v>4.4880282167808447</v>
      </c>
      <c r="P72" s="85">
        <v>376</v>
      </c>
      <c r="Q72" s="144">
        <v>465</v>
      </c>
      <c r="S72" s="90"/>
      <c r="T72" s="90"/>
    </row>
    <row r="73" spans="1:20" x14ac:dyDescent="0.2">
      <c r="A73" s="36" t="s">
        <v>62</v>
      </c>
      <c r="B73" s="200">
        <f>SUM(B5:B72)</f>
        <v>4671955</v>
      </c>
      <c r="C73" s="200" t="s">
        <v>223</v>
      </c>
      <c r="D73" s="254">
        <f>SUM(D5:D72)</f>
        <v>6572028</v>
      </c>
      <c r="E73" s="254">
        <f t="shared" ref="E73:H73" si="3">SUM(E5:E72)</f>
        <v>4932712</v>
      </c>
      <c r="F73" s="254">
        <f t="shared" si="3"/>
        <v>466578</v>
      </c>
      <c r="G73" s="254">
        <f t="shared" si="3"/>
        <v>6604911</v>
      </c>
      <c r="H73" s="254">
        <f t="shared" si="3"/>
        <v>341469</v>
      </c>
      <c r="I73" s="200">
        <f>SUM(I5:I72)</f>
        <v>6839015</v>
      </c>
      <c r="J73" s="200">
        <f t="shared" ref="J73:K73" si="4">SUM(J5:J72)</f>
        <v>11550191</v>
      </c>
      <c r="K73" s="232">
        <f t="shared" si="4"/>
        <v>561136</v>
      </c>
      <c r="L73" s="254">
        <f>SUM(L5:L72)</f>
        <v>1887705</v>
      </c>
      <c r="M73" s="254">
        <f>SUM(M5:M72)</f>
        <v>32644</v>
      </c>
      <c r="N73" s="232">
        <f>SUM(N5:N72)</f>
        <v>20838047</v>
      </c>
      <c r="O73" s="257">
        <f t="shared" si="2"/>
        <v>4.460241376468737</v>
      </c>
      <c r="P73" s="200">
        <f>SUM(P5:P72)</f>
        <v>93055</v>
      </c>
      <c r="Q73" s="200">
        <f>SUM(Q5:Q72)</f>
        <v>104495</v>
      </c>
    </row>
    <row r="74" spans="1:20" s="173" customFormat="1" x14ac:dyDescent="0.2">
      <c r="A74" s="320" t="s">
        <v>82</v>
      </c>
      <c r="B74" s="173" t="s">
        <v>311</v>
      </c>
      <c r="E74" s="175"/>
      <c r="O74" s="173">
        <v>8</v>
      </c>
    </row>
    <row r="75" spans="1:20" customFormat="1" x14ac:dyDescent="0.2">
      <c r="B75" s="84" t="s">
        <v>224</v>
      </c>
      <c r="C75" s="47"/>
      <c r="D75" s="47"/>
      <c r="E75" s="28"/>
    </row>
    <row r="76" spans="1:20" customFormat="1" x14ac:dyDescent="0.2">
      <c r="E76" s="28"/>
    </row>
    <row r="77" spans="1:20" customFormat="1" x14ac:dyDescent="0.2">
      <c r="E77" s="28"/>
      <c r="N77">
        <f>N73/B73</f>
        <v>4.460241376468737</v>
      </c>
    </row>
    <row r="78" spans="1:20" customFormat="1" x14ac:dyDescent="0.2">
      <c r="E78" s="28"/>
    </row>
    <row r="79" spans="1:20" x14ac:dyDescent="0.2">
      <c r="A79" s="26" t="s">
        <v>312</v>
      </c>
      <c r="C79" s="26"/>
      <c r="E79" s="50"/>
      <c r="G79" s="26" t="s">
        <v>313</v>
      </c>
      <c r="H79" s="50"/>
      <c r="J79" s="325"/>
      <c r="K79" s="1"/>
      <c r="Q79" s="26"/>
      <c r="R79" s="26"/>
    </row>
    <row r="80" spans="1:20" x14ac:dyDescent="0.2">
      <c r="Q80" s="26"/>
      <c r="R80" s="26"/>
    </row>
    <row r="81" spans="7:18" x14ac:dyDescent="0.2">
      <c r="G81" s="1"/>
      <c r="H81" s="1"/>
      <c r="I81" s="1"/>
      <c r="Q81" s="26"/>
      <c r="R81" s="26"/>
    </row>
    <row r="82" spans="7:18" x14ac:dyDescent="0.2">
      <c r="G82" s="1"/>
      <c r="H82" s="1"/>
      <c r="I82" s="1"/>
      <c r="Q82" s="26"/>
      <c r="R82" s="26"/>
    </row>
    <row r="83" spans="7:18" x14ac:dyDescent="0.2">
      <c r="G83" s="1"/>
      <c r="H83" s="1"/>
      <c r="I83" s="1"/>
      <c r="Q83" s="26"/>
      <c r="R83" s="26"/>
    </row>
    <row r="84" spans="7:18" x14ac:dyDescent="0.2">
      <c r="G84" s="1"/>
      <c r="H84" s="1"/>
      <c r="I84" s="1"/>
      <c r="Q84" s="26"/>
      <c r="R84" s="26"/>
    </row>
    <row r="85" spans="7:18" x14ac:dyDescent="0.2">
      <c r="G85" s="1"/>
      <c r="H85" s="1"/>
      <c r="I85" s="1"/>
      <c r="Q85" s="26"/>
      <c r="R85" s="26"/>
    </row>
    <row r="86" spans="7:18" x14ac:dyDescent="0.2">
      <c r="G86" s="1"/>
      <c r="H86" s="1"/>
      <c r="I86" s="1"/>
      <c r="Q86" s="26"/>
      <c r="R86" s="26"/>
    </row>
    <row r="87" spans="7:18" x14ac:dyDescent="0.2">
      <c r="G87" s="1"/>
      <c r="H87" s="1"/>
      <c r="I87" s="1"/>
      <c r="Q87" s="26"/>
      <c r="R87" s="26"/>
    </row>
    <row r="88" spans="7:18" x14ac:dyDescent="0.2">
      <c r="G88" s="1"/>
      <c r="H88" s="1"/>
      <c r="I88" s="1"/>
      <c r="Q88" s="26"/>
      <c r="R88" s="26"/>
    </row>
    <row r="89" spans="7:18" x14ac:dyDescent="0.2">
      <c r="G89" s="1"/>
      <c r="H89" s="1"/>
      <c r="I89" s="1"/>
      <c r="Q89" s="26"/>
      <c r="R89" s="26"/>
    </row>
    <row r="90" spans="7:18" x14ac:dyDescent="0.2">
      <c r="G90" s="1"/>
      <c r="H90" s="1"/>
      <c r="I90" s="1"/>
      <c r="Q90" s="26"/>
      <c r="R90" s="26"/>
    </row>
    <row r="91" spans="7:18" x14ac:dyDescent="0.2">
      <c r="G91" s="1"/>
      <c r="H91" s="1"/>
      <c r="I91" s="1"/>
      <c r="Q91" s="26"/>
      <c r="R91" s="26"/>
    </row>
    <row r="92" spans="7:18" x14ac:dyDescent="0.2">
      <c r="G92" s="1"/>
      <c r="H92" s="1"/>
      <c r="I92" s="1"/>
      <c r="Q92" s="26"/>
      <c r="R92" s="26"/>
    </row>
    <row r="93" spans="7:18" x14ac:dyDescent="0.2">
      <c r="G93" s="1"/>
      <c r="H93" s="1"/>
      <c r="I93" s="1"/>
      <c r="Q93" s="26"/>
      <c r="R93" s="26"/>
    </row>
    <row r="94" spans="7:18" x14ac:dyDescent="0.2">
      <c r="G94" s="1"/>
      <c r="H94" s="1"/>
      <c r="I94" s="1"/>
      <c r="Q94" s="26"/>
      <c r="R94" s="26"/>
    </row>
    <row r="95" spans="7:18" x14ac:dyDescent="0.2">
      <c r="G95" s="1"/>
      <c r="H95" s="1"/>
      <c r="I95" s="1"/>
      <c r="Q95" s="26"/>
      <c r="R95" s="26"/>
    </row>
    <row r="96" spans="7:18" x14ac:dyDescent="0.2">
      <c r="G96" s="1"/>
      <c r="H96" s="1"/>
      <c r="I96" s="1"/>
      <c r="Q96" s="26"/>
      <c r="R96" s="26"/>
    </row>
    <row r="97" spans="7:18" x14ac:dyDescent="0.2">
      <c r="G97" s="1"/>
      <c r="H97" s="1"/>
      <c r="I97" s="1"/>
      <c r="Q97" s="26"/>
      <c r="R97" s="26"/>
    </row>
    <row r="98" spans="7:18" x14ac:dyDescent="0.2">
      <c r="G98" s="1"/>
      <c r="H98" s="1"/>
      <c r="I98" s="1"/>
      <c r="Q98" s="26"/>
      <c r="R98" s="26"/>
    </row>
    <row r="99" spans="7:18" x14ac:dyDescent="0.2">
      <c r="G99" s="1"/>
      <c r="H99" s="1"/>
      <c r="I99" s="1"/>
      <c r="Q99" s="26"/>
      <c r="R99" s="26"/>
    </row>
    <row r="100" spans="7:18" x14ac:dyDescent="0.2">
      <c r="G100" s="1"/>
      <c r="H100" s="1"/>
      <c r="I100" s="1"/>
      <c r="Q100" s="26"/>
      <c r="R100" s="26"/>
    </row>
    <row r="101" spans="7:18" x14ac:dyDescent="0.2">
      <c r="G101" s="1"/>
      <c r="H101" s="1"/>
      <c r="I101" s="1"/>
      <c r="Q101" s="26"/>
      <c r="R101" s="26"/>
    </row>
    <row r="102" spans="7:18" x14ac:dyDescent="0.2">
      <c r="G102" s="1"/>
      <c r="H102" s="1"/>
      <c r="I102" s="1"/>
      <c r="Q102" s="26"/>
      <c r="R102" s="26"/>
    </row>
    <row r="103" spans="7:18" x14ac:dyDescent="0.2">
      <c r="G103" s="1"/>
      <c r="H103" s="1"/>
      <c r="I103" s="1"/>
      <c r="Q103" s="26"/>
      <c r="R103" s="26"/>
    </row>
    <row r="104" spans="7:18" x14ac:dyDescent="0.2">
      <c r="G104" s="1"/>
      <c r="H104" s="1"/>
      <c r="I104" s="1"/>
      <c r="Q104" s="26"/>
      <c r="R104" s="26"/>
    </row>
    <row r="105" spans="7:18" x14ac:dyDescent="0.2">
      <c r="G105" s="1"/>
      <c r="H105" s="1"/>
      <c r="I105" s="1"/>
      <c r="Q105" s="26"/>
      <c r="R105" s="26"/>
    </row>
    <row r="106" spans="7:18" x14ac:dyDescent="0.2">
      <c r="G106" s="1"/>
      <c r="H106" s="1"/>
      <c r="I106" s="1"/>
      <c r="Q106" s="26"/>
      <c r="R106" s="26"/>
    </row>
    <row r="107" spans="7:18" x14ac:dyDescent="0.2">
      <c r="G107" s="1"/>
      <c r="H107" s="1"/>
      <c r="I107" s="1"/>
      <c r="Q107" s="26"/>
      <c r="R107" s="26"/>
    </row>
    <row r="108" spans="7:18" x14ac:dyDescent="0.2">
      <c r="G108" s="1"/>
      <c r="H108" s="1"/>
      <c r="I108" s="1"/>
      <c r="Q108" s="26"/>
      <c r="R108" s="26"/>
    </row>
    <row r="109" spans="7:18" x14ac:dyDescent="0.2">
      <c r="G109" s="1"/>
      <c r="H109" s="1"/>
      <c r="I109" s="1"/>
      <c r="Q109" s="26"/>
      <c r="R109" s="26"/>
    </row>
    <row r="110" spans="7:18" x14ac:dyDescent="0.2">
      <c r="G110" s="1"/>
      <c r="H110" s="1"/>
      <c r="I110" s="1"/>
      <c r="Q110" s="26"/>
      <c r="R110" s="26"/>
    </row>
    <row r="111" spans="7:18" x14ac:dyDescent="0.2">
      <c r="G111" s="1"/>
      <c r="H111" s="1"/>
      <c r="I111" s="1"/>
      <c r="Q111" s="26"/>
      <c r="R111" s="26"/>
    </row>
    <row r="112" spans="7:18" x14ac:dyDescent="0.2">
      <c r="G112" s="1"/>
      <c r="H112" s="1"/>
      <c r="I112" s="1"/>
      <c r="Q112" s="26"/>
      <c r="R112" s="26"/>
    </row>
    <row r="113" spans="7:18" x14ac:dyDescent="0.2">
      <c r="G113" s="1"/>
      <c r="H113" s="1"/>
      <c r="I113" s="1"/>
      <c r="Q113" s="26"/>
      <c r="R113" s="26"/>
    </row>
    <row r="114" spans="7:18" x14ac:dyDescent="0.2">
      <c r="G114" s="1"/>
      <c r="H114" s="1"/>
      <c r="I114" s="1"/>
      <c r="Q114" s="26"/>
      <c r="R114" s="26"/>
    </row>
    <row r="115" spans="7:18" x14ac:dyDescent="0.2">
      <c r="G115" s="1"/>
      <c r="H115" s="1"/>
      <c r="I115" s="1"/>
      <c r="Q115" s="26"/>
      <c r="R115" s="26"/>
    </row>
    <row r="116" spans="7:18" x14ac:dyDescent="0.2">
      <c r="G116" s="1"/>
      <c r="H116" s="1"/>
      <c r="I116" s="1"/>
      <c r="Q116" s="26"/>
      <c r="R116" s="26"/>
    </row>
    <row r="117" spans="7:18" x14ac:dyDescent="0.2">
      <c r="G117" s="1"/>
      <c r="H117" s="1"/>
      <c r="I117" s="1"/>
      <c r="Q117" s="26"/>
      <c r="R117" s="26"/>
    </row>
    <row r="118" spans="7:18" x14ac:dyDescent="0.2">
      <c r="G118" s="1"/>
      <c r="H118" s="1"/>
      <c r="I118" s="1"/>
      <c r="Q118" s="26"/>
      <c r="R118" s="26"/>
    </row>
    <row r="119" spans="7:18" x14ac:dyDescent="0.2">
      <c r="G119" s="1"/>
      <c r="H119" s="1"/>
      <c r="I119" s="1"/>
      <c r="Q119" s="26"/>
      <c r="R119" s="26"/>
    </row>
    <row r="120" spans="7:18" x14ac:dyDescent="0.2">
      <c r="G120" s="1"/>
      <c r="H120" s="1"/>
      <c r="I120" s="1"/>
      <c r="Q120" s="26"/>
      <c r="R120" s="26"/>
    </row>
    <row r="121" spans="7:18" x14ac:dyDescent="0.2">
      <c r="G121" s="1"/>
      <c r="H121" s="1"/>
      <c r="I121" s="1"/>
      <c r="Q121" s="26"/>
      <c r="R121" s="26"/>
    </row>
    <row r="122" spans="7:18" x14ac:dyDescent="0.2">
      <c r="G122" s="1"/>
      <c r="H122" s="1"/>
      <c r="I122" s="1"/>
      <c r="Q122" s="26"/>
      <c r="R122" s="26"/>
    </row>
    <row r="123" spans="7:18" x14ac:dyDescent="0.2">
      <c r="G123" s="1"/>
      <c r="H123" s="1"/>
      <c r="I123" s="1"/>
      <c r="Q123" s="26"/>
      <c r="R123" s="26"/>
    </row>
    <row r="124" spans="7:18" x14ac:dyDescent="0.2">
      <c r="G124" s="1"/>
      <c r="H124" s="1"/>
      <c r="I124" s="1"/>
      <c r="Q124" s="26"/>
      <c r="R124" s="26"/>
    </row>
    <row r="125" spans="7:18" x14ac:dyDescent="0.2">
      <c r="G125" s="1"/>
      <c r="H125" s="1"/>
      <c r="I125" s="1"/>
      <c r="Q125" s="26"/>
      <c r="R125" s="26"/>
    </row>
    <row r="126" spans="7:18" x14ac:dyDescent="0.2">
      <c r="G126" s="1"/>
      <c r="H126" s="1"/>
      <c r="I126" s="1"/>
      <c r="Q126" s="26"/>
      <c r="R126" s="26"/>
    </row>
    <row r="127" spans="7:18" x14ac:dyDescent="0.2">
      <c r="G127" s="1"/>
      <c r="H127" s="1"/>
      <c r="I127" s="1"/>
      <c r="Q127" s="26"/>
      <c r="R127" s="26"/>
    </row>
    <row r="128" spans="7:18" x14ac:dyDescent="0.2">
      <c r="G128" s="1"/>
      <c r="H128" s="1"/>
      <c r="I128" s="1"/>
      <c r="Q128" s="26"/>
      <c r="R128" s="26"/>
    </row>
    <row r="129" spans="7:18" x14ac:dyDescent="0.2">
      <c r="G129" s="1"/>
      <c r="H129" s="1"/>
      <c r="I129" s="1"/>
      <c r="Q129" s="26"/>
      <c r="R129" s="26"/>
    </row>
    <row r="130" spans="7:18" x14ac:dyDescent="0.2">
      <c r="G130" s="1"/>
      <c r="H130" s="1"/>
      <c r="I130" s="1"/>
      <c r="Q130" s="26"/>
      <c r="R130" s="26"/>
    </row>
    <row r="131" spans="7:18" x14ac:dyDescent="0.2">
      <c r="G131" s="1"/>
      <c r="H131" s="1"/>
      <c r="I131" s="1"/>
      <c r="Q131" s="26"/>
      <c r="R131" s="26"/>
    </row>
    <row r="132" spans="7:18" x14ac:dyDescent="0.2">
      <c r="G132" s="1"/>
      <c r="H132" s="1"/>
      <c r="I132" s="1"/>
      <c r="Q132" s="26"/>
      <c r="R132" s="26"/>
    </row>
    <row r="133" spans="7:18" x14ac:dyDescent="0.2">
      <c r="G133" s="1"/>
      <c r="H133" s="1"/>
      <c r="I133" s="1"/>
      <c r="Q133" s="26"/>
      <c r="R133" s="26"/>
    </row>
    <row r="134" spans="7:18" x14ac:dyDescent="0.2">
      <c r="G134" s="1"/>
      <c r="H134" s="1"/>
      <c r="I134" s="1"/>
      <c r="Q134" s="26"/>
      <c r="R134" s="26"/>
    </row>
    <row r="135" spans="7:18" x14ac:dyDescent="0.2">
      <c r="G135" s="1"/>
      <c r="H135" s="1"/>
      <c r="I135" s="1"/>
      <c r="Q135" s="26"/>
      <c r="R135" s="26"/>
    </row>
    <row r="136" spans="7:18" x14ac:dyDescent="0.2">
      <c r="G136" s="1"/>
      <c r="H136" s="1"/>
      <c r="I136" s="1"/>
      <c r="Q136" s="26"/>
      <c r="R136" s="26"/>
    </row>
    <row r="137" spans="7:18" x14ac:dyDescent="0.2">
      <c r="G137" s="1"/>
      <c r="H137" s="1"/>
      <c r="I137" s="1"/>
      <c r="Q137" s="26"/>
      <c r="R137" s="26"/>
    </row>
    <row r="138" spans="7:18" x14ac:dyDescent="0.2">
      <c r="G138" s="1"/>
      <c r="H138" s="1"/>
      <c r="I138" s="1"/>
      <c r="Q138" s="26"/>
      <c r="R138" s="26"/>
    </row>
    <row r="139" spans="7:18" x14ac:dyDescent="0.2">
      <c r="G139" s="1"/>
      <c r="H139" s="1"/>
      <c r="I139" s="1"/>
      <c r="Q139" s="26"/>
      <c r="R139" s="26"/>
    </row>
    <row r="140" spans="7:18" x14ac:dyDescent="0.2">
      <c r="G140" s="1"/>
      <c r="H140" s="1"/>
      <c r="I140" s="1"/>
      <c r="Q140" s="26"/>
      <c r="R140" s="26"/>
    </row>
    <row r="141" spans="7:18" x14ac:dyDescent="0.2">
      <c r="G141" s="1"/>
      <c r="H141" s="1"/>
      <c r="I141" s="1"/>
      <c r="Q141" s="26"/>
      <c r="R141" s="26"/>
    </row>
    <row r="142" spans="7:18" x14ac:dyDescent="0.2">
      <c r="G142" s="1"/>
      <c r="H142" s="1"/>
      <c r="I142" s="1"/>
      <c r="Q142" s="26"/>
      <c r="R142" s="26"/>
    </row>
    <row r="143" spans="7:18" x14ac:dyDescent="0.2">
      <c r="G143" s="1"/>
      <c r="H143" s="1"/>
      <c r="I143" s="1"/>
      <c r="Q143" s="26"/>
      <c r="R143" s="26"/>
    </row>
    <row r="144" spans="7:18" x14ac:dyDescent="0.2">
      <c r="G144" s="1"/>
      <c r="H144" s="1"/>
      <c r="I144" s="1"/>
      <c r="Q144" s="26"/>
      <c r="R144" s="26"/>
    </row>
    <row r="145" spans="7:18" x14ac:dyDescent="0.2">
      <c r="G145" s="1"/>
      <c r="H145" s="1"/>
      <c r="I145" s="1"/>
      <c r="Q145" s="26"/>
      <c r="R145" s="26"/>
    </row>
    <row r="146" spans="7:18" x14ac:dyDescent="0.2">
      <c r="G146" s="1"/>
      <c r="H146" s="1"/>
      <c r="I146" s="1"/>
      <c r="Q146" s="26"/>
      <c r="R146" s="26"/>
    </row>
  </sheetData>
  <mergeCells count="8">
    <mergeCell ref="A1:Q2"/>
    <mergeCell ref="A3:A4"/>
    <mergeCell ref="B3:B4"/>
    <mergeCell ref="P3:Q3"/>
    <mergeCell ref="C3:C4"/>
    <mergeCell ref="D3:H3"/>
    <mergeCell ref="I3:K3"/>
    <mergeCell ref="L3:N3"/>
  </mergeCells>
  <phoneticPr fontId="0" type="noConversion"/>
  <printOptions horizontalCentered="1" verticalCentered="1" gridLines="1"/>
  <pageMargins left="0.5" right="0.5" top="0.5" bottom="0.5" header="0.5" footer="0.5"/>
  <pageSetup scale="83" fitToHeight="2" orientation="landscape" r:id="rId1"/>
  <headerFooter alignWithMargins="0">
    <oddFooter>&amp;C&amp;"Garamond,Regular"&amp;P</oddFooter>
  </headerFooter>
  <rowBreaks count="1" manualBreakCount="1">
    <brk id="3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74"/>
  <sheetViews>
    <sheetView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23" sqref="A23"/>
    </sheetView>
  </sheetViews>
  <sheetFormatPr defaultColWidth="8.7109375" defaultRowHeight="12.75" x14ac:dyDescent="0.2"/>
  <cols>
    <col min="1" max="1" width="28.85546875" style="47" customWidth="1"/>
    <col min="2" max="2" width="9.85546875" style="249" customWidth="1"/>
    <col min="3" max="3" width="1.85546875" style="249" customWidth="1"/>
    <col min="4" max="4" width="8.42578125" style="249" customWidth="1"/>
    <col min="5" max="5" width="7.5703125" style="249" customWidth="1"/>
    <col min="6" max="6" width="8.140625" style="249" customWidth="1"/>
    <col min="7" max="7" width="7.85546875" style="249" customWidth="1"/>
    <col min="8" max="8" width="9.140625" style="249" customWidth="1"/>
    <col min="9" max="9" width="8.5703125" style="249" customWidth="1"/>
    <col min="10" max="10" width="8.85546875" style="249" customWidth="1"/>
    <col min="11" max="11" width="9.140625" style="249" customWidth="1"/>
    <col min="12" max="12" width="9" style="249" customWidth="1"/>
    <col min="13" max="13" width="8.42578125" style="249" customWidth="1"/>
    <col min="14" max="14" width="10.140625" style="148" customWidth="1"/>
    <col min="15" max="15" width="7.140625" style="260" customWidth="1"/>
    <col min="16" max="16" width="9.42578125" style="261" customWidth="1"/>
    <col min="17" max="17" width="8.5703125" style="178" customWidth="1"/>
    <col min="18" max="18" width="9.42578125" style="178" customWidth="1"/>
    <col min="19" max="19" width="10.140625" style="178" customWidth="1"/>
    <col min="20" max="20" width="9.140625" style="178" customWidth="1"/>
    <col min="21" max="16384" width="8.7109375" style="47"/>
  </cols>
  <sheetData>
    <row r="1" spans="1:20" ht="12.95" customHeight="1" x14ac:dyDescent="0.2">
      <c r="A1" s="389" t="s">
        <v>133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1"/>
    </row>
    <row r="2" spans="1:20" s="246" customFormat="1" ht="12.95" customHeight="1" x14ac:dyDescent="0.25">
      <c r="A2" s="392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262"/>
      <c r="P2" s="262"/>
      <c r="Q2" s="262"/>
      <c r="R2" s="262"/>
      <c r="S2" s="262"/>
      <c r="T2" s="263"/>
    </row>
    <row r="3" spans="1:20" s="269" customFormat="1" ht="63.75" x14ac:dyDescent="0.2">
      <c r="A3" s="264" t="s">
        <v>23</v>
      </c>
      <c r="B3" s="265" t="s">
        <v>2</v>
      </c>
      <c r="C3" s="266"/>
      <c r="D3" s="265" t="s">
        <v>134</v>
      </c>
      <c r="E3" s="265" t="s">
        <v>135</v>
      </c>
      <c r="F3" s="265" t="s">
        <v>136</v>
      </c>
      <c r="G3" s="265" t="s">
        <v>137</v>
      </c>
      <c r="H3" s="265" t="s">
        <v>266</v>
      </c>
      <c r="I3" s="265" t="s">
        <v>264</v>
      </c>
      <c r="J3" s="265" t="s">
        <v>267</v>
      </c>
      <c r="K3" s="265" t="s">
        <v>265</v>
      </c>
      <c r="L3" s="265" t="s">
        <v>138</v>
      </c>
      <c r="M3" s="265" t="s">
        <v>139</v>
      </c>
      <c r="N3" s="267" t="s">
        <v>140</v>
      </c>
      <c r="O3" s="268"/>
      <c r="P3" s="268"/>
      <c r="Q3" s="268"/>
      <c r="R3" s="268"/>
      <c r="S3" s="268"/>
      <c r="T3" s="268"/>
    </row>
    <row r="4" spans="1:20" ht="12.95" customHeight="1" x14ac:dyDescent="0.2">
      <c r="A4" s="176" t="s">
        <v>232</v>
      </c>
      <c r="B4" s="85">
        <v>62486</v>
      </c>
      <c r="C4" s="270"/>
      <c r="D4" s="85">
        <v>94732</v>
      </c>
      <c r="E4" s="85">
        <v>55398</v>
      </c>
      <c r="F4" s="85">
        <v>2711</v>
      </c>
      <c r="G4" s="216">
        <v>1416</v>
      </c>
      <c r="H4" s="197">
        <v>754</v>
      </c>
      <c r="I4" s="107">
        <v>287</v>
      </c>
      <c r="J4" s="85">
        <v>393</v>
      </c>
      <c r="K4" s="85">
        <v>19</v>
      </c>
      <c r="L4" s="85">
        <v>69</v>
      </c>
      <c r="M4" s="85">
        <v>0</v>
      </c>
      <c r="N4" s="144">
        <f>SUM(D4:M4)</f>
        <v>155779</v>
      </c>
    </row>
    <row r="5" spans="1:20" ht="12.95" customHeight="1" x14ac:dyDescent="0.2">
      <c r="A5" s="176" t="s">
        <v>31</v>
      </c>
      <c r="B5" s="85">
        <v>25713</v>
      </c>
      <c r="C5" s="85"/>
      <c r="D5" s="85">
        <v>32171</v>
      </c>
      <c r="E5" s="85">
        <v>24465</v>
      </c>
      <c r="F5" s="85">
        <v>1786</v>
      </c>
      <c r="G5" s="216">
        <v>24349</v>
      </c>
      <c r="H5" s="107">
        <v>1456</v>
      </c>
      <c r="I5" s="107">
        <v>7257</v>
      </c>
      <c r="J5" s="85">
        <v>1579</v>
      </c>
      <c r="K5" s="85">
        <v>185</v>
      </c>
      <c r="L5" s="85">
        <v>70</v>
      </c>
      <c r="M5" s="85">
        <v>0</v>
      </c>
      <c r="N5" s="144">
        <f t="shared" ref="N5:N68" si="0">SUM(D5:M5)</f>
        <v>93318</v>
      </c>
    </row>
    <row r="6" spans="1:20" ht="12.95" customHeight="1" x14ac:dyDescent="0.2">
      <c r="A6" s="176" t="s">
        <v>233</v>
      </c>
      <c r="B6" s="85">
        <v>117029</v>
      </c>
      <c r="C6" s="85"/>
      <c r="D6" s="85">
        <v>188924</v>
      </c>
      <c r="E6" s="85">
        <v>173799</v>
      </c>
      <c r="F6" s="85">
        <v>4108</v>
      </c>
      <c r="G6" s="216">
        <v>4700</v>
      </c>
      <c r="H6" s="107">
        <v>10948</v>
      </c>
      <c r="I6" s="107">
        <v>11868</v>
      </c>
      <c r="J6" s="85">
        <v>16345</v>
      </c>
      <c r="K6" s="85">
        <v>111</v>
      </c>
      <c r="L6" s="85">
        <v>102</v>
      </c>
      <c r="M6" s="85">
        <v>508</v>
      </c>
      <c r="N6" s="144">
        <f t="shared" si="0"/>
        <v>411413</v>
      </c>
    </row>
    <row r="7" spans="1:20" ht="12.95" customHeight="1" x14ac:dyDescent="0.2">
      <c r="A7" s="176" t="s">
        <v>234</v>
      </c>
      <c r="B7" s="85">
        <v>23034</v>
      </c>
      <c r="C7" s="85"/>
      <c r="D7" s="85">
        <v>45533</v>
      </c>
      <c r="E7" s="85">
        <v>31742</v>
      </c>
      <c r="F7" s="85">
        <v>65</v>
      </c>
      <c r="G7" s="216">
        <v>2812</v>
      </c>
      <c r="H7" s="197">
        <v>823</v>
      </c>
      <c r="I7" s="107">
        <v>0</v>
      </c>
      <c r="J7" s="85">
        <v>4793</v>
      </c>
      <c r="K7" s="85">
        <v>0</v>
      </c>
      <c r="L7" s="85">
        <v>66</v>
      </c>
      <c r="M7" s="85">
        <v>104</v>
      </c>
      <c r="N7" s="144">
        <f t="shared" si="0"/>
        <v>85938</v>
      </c>
    </row>
    <row r="8" spans="1:20" ht="12.95" customHeight="1" x14ac:dyDescent="0.2">
      <c r="A8" s="176" t="s">
        <v>32</v>
      </c>
      <c r="B8" s="85">
        <v>30432</v>
      </c>
      <c r="C8" s="85"/>
      <c r="D8" s="85">
        <v>54489</v>
      </c>
      <c r="E8" s="85">
        <v>23114</v>
      </c>
      <c r="F8" s="85">
        <v>76</v>
      </c>
      <c r="G8" s="216">
        <v>0</v>
      </c>
      <c r="H8" s="107">
        <v>1313</v>
      </c>
      <c r="I8" s="107">
        <v>0</v>
      </c>
      <c r="J8" s="85">
        <v>1899</v>
      </c>
      <c r="K8" s="85">
        <v>0</v>
      </c>
      <c r="L8" s="85">
        <v>64</v>
      </c>
      <c r="M8" s="85">
        <v>84</v>
      </c>
      <c r="N8" s="144">
        <f t="shared" si="0"/>
        <v>81039</v>
      </c>
    </row>
    <row r="9" spans="1:20" ht="12.95" customHeight="1" x14ac:dyDescent="0.2">
      <c r="A9" s="176" t="s">
        <v>235</v>
      </c>
      <c r="B9" s="85">
        <v>41145</v>
      </c>
      <c r="C9" s="85"/>
      <c r="D9" s="85">
        <v>63203</v>
      </c>
      <c r="E9" s="85">
        <v>19991</v>
      </c>
      <c r="F9" s="85">
        <v>900</v>
      </c>
      <c r="G9" s="216">
        <v>0</v>
      </c>
      <c r="H9" s="107">
        <v>2170</v>
      </c>
      <c r="I9" s="107">
        <v>0</v>
      </c>
      <c r="J9" s="85">
        <v>2032</v>
      </c>
      <c r="K9" s="85">
        <v>0</v>
      </c>
      <c r="L9" s="85">
        <v>63</v>
      </c>
      <c r="M9" s="85">
        <v>29</v>
      </c>
      <c r="N9" s="144">
        <f t="shared" si="0"/>
        <v>88388</v>
      </c>
    </row>
    <row r="10" spans="1:20" ht="12.95" customHeight="1" x14ac:dyDescent="0.2">
      <c r="A10" s="176" t="s">
        <v>236</v>
      </c>
      <c r="B10" s="85">
        <v>36198</v>
      </c>
      <c r="C10" s="85"/>
      <c r="D10" s="85">
        <v>50416</v>
      </c>
      <c r="E10" s="85">
        <v>19670</v>
      </c>
      <c r="F10" s="85">
        <v>2769</v>
      </c>
      <c r="G10" s="216">
        <v>38471</v>
      </c>
      <c r="H10" s="107">
        <v>3546</v>
      </c>
      <c r="I10" s="107">
        <v>6354</v>
      </c>
      <c r="J10" s="85">
        <v>11822</v>
      </c>
      <c r="K10" s="85">
        <v>7152</v>
      </c>
      <c r="L10" s="85">
        <v>78</v>
      </c>
      <c r="M10" s="85">
        <v>478</v>
      </c>
      <c r="N10" s="144">
        <f t="shared" si="0"/>
        <v>140756</v>
      </c>
    </row>
    <row r="11" spans="1:20" ht="12.95" customHeight="1" x14ac:dyDescent="0.2">
      <c r="A11" s="176" t="s">
        <v>33</v>
      </c>
      <c r="B11" s="85">
        <v>13885</v>
      </c>
      <c r="C11" s="85"/>
      <c r="D11" s="85">
        <v>54090</v>
      </c>
      <c r="E11" s="85">
        <v>25137</v>
      </c>
      <c r="F11" s="85">
        <v>917</v>
      </c>
      <c r="G11" s="216">
        <v>3683</v>
      </c>
      <c r="H11" s="107">
        <v>1891</v>
      </c>
      <c r="I11" s="107">
        <v>5843</v>
      </c>
      <c r="J11" s="85">
        <v>5638</v>
      </c>
      <c r="K11" s="85">
        <v>1502</v>
      </c>
      <c r="L11" s="85">
        <v>65</v>
      </c>
      <c r="M11" s="85">
        <v>86</v>
      </c>
      <c r="N11" s="144">
        <f t="shared" si="0"/>
        <v>98852</v>
      </c>
    </row>
    <row r="12" spans="1:20" ht="12.95" customHeight="1" x14ac:dyDescent="0.2">
      <c r="A12" s="176" t="s">
        <v>237</v>
      </c>
      <c r="B12" s="85">
        <v>125064</v>
      </c>
      <c r="C12" s="85"/>
      <c r="D12" s="85">
        <v>130812</v>
      </c>
      <c r="E12" s="85">
        <v>82284</v>
      </c>
      <c r="F12" s="85">
        <v>9195</v>
      </c>
      <c r="G12" s="216">
        <v>11157</v>
      </c>
      <c r="H12" s="107">
        <v>6827</v>
      </c>
      <c r="I12" s="107">
        <v>5790</v>
      </c>
      <c r="J12" s="85">
        <v>12458</v>
      </c>
      <c r="K12" s="85">
        <v>1533</v>
      </c>
      <c r="L12" s="85">
        <v>101</v>
      </c>
      <c r="M12" s="85">
        <v>73</v>
      </c>
      <c r="N12" s="144">
        <f t="shared" si="0"/>
        <v>260230</v>
      </c>
    </row>
    <row r="13" spans="1:20" ht="12.95" customHeight="1" x14ac:dyDescent="0.2">
      <c r="A13" s="176" t="s">
        <v>34</v>
      </c>
      <c r="B13" s="85">
        <v>197204</v>
      </c>
      <c r="C13" s="85"/>
      <c r="D13" s="85">
        <v>190246</v>
      </c>
      <c r="E13" s="85">
        <v>88428</v>
      </c>
      <c r="F13" s="85">
        <v>2988</v>
      </c>
      <c r="G13" s="216">
        <v>41277</v>
      </c>
      <c r="H13" s="107">
        <v>22179</v>
      </c>
      <c r="I13" s="107">
        <v>21701</v>
      </c>
      <c r="J13" s="85">
        <v>55508</v>
      </c>
      <c r="K13" s="85">
        <v>5745</v>
      </c>
      <c r="L13" s="85">
        <v>91</v>
      </c>
      <c r="M13" s="85">
        <v>8737</v>
      </c>
      <c r="N13" s="144">
        <f t="shared" si="0"/>
        <v>436900</v>
      </c>
    </row>
    <row r="14" spans="1:20" ht="12.95" customHeight="1" x14ac:dyDescent="0.2">
      <c r="A14" s="176" t="s">
        <v>35</v>
      </c>
      <c r="B14" s="85">
        <v>9894</v>
      </c>
      <c r="C14" s="85"/>
      <c r="D14" s="85">
        <v>33973</v>
      </c>
      <c r="E14" s="85">
        <v>14958</v>
      </c>
      <c r="F14" s="85">
        <v>264</v>
      </c>
      <c r="G14" s="216">
        <v>0</v>
      </c>
      <c r="H14" s="197">
        <v>739</v>
      </c>
      <c r="I14" s="107">
        <v>0</v>
      </c>
      <c r="J14" s="85">
        <v>414</v>
      </c>
      <c r="K14" s="85">
        <v>0</v>
      </c>
      <c r="L14" s="85">
        <v>65</v>
      </c>
      <c r="M14" s="85">
        <v>54</v>
      </c>
      <c r="N14" s="144">
        <f t="shared" si="0"/>
        <v>50467</v>
      </c>
    </row>
    <row r="15" spans="1:20" ht="12.95" customHeight="1" x14ac:dyDescent="0.2">
      <c r="A15" s="176" t="s">
        <v>36</v>
      </c>
      <c r="B15" s="85">
        <v>6679</v>
      </c>
      <c r="C15" s="85"/>
      <c r="D15" s="85">
        <v>24275</v>
      </c>
      <c r="E15" s="85">
        <v>19363</v>
      </c>
      <c r="F15" s="85">
        <v>1512</v>
      </c>
      <c r="G15" s="216">
        <v>41118</v>
      </c>
      <c r="H15" s="197">
        <v>1732</v>
      </c>
      <c r="I15" s="107">
        <v>6885</v>
      </c>
      <c r="J15" s="85">
        <v>11763</v>
      </c>
      <c r="K15" s="85">
        <v>185</v>
      </c>
      <c r="L15" s="85">
        <v>67</v>
      </c>
      <c r="M15" s="85">
        <v>630</v>
      </c>
      <c r="N15" s="144">
        <f t="shared" si="0"/>
        <v>107530</v>
      </c>
    </row>
    <row r="16" spans="1:20" ht="12.95" customHeight="1" x14ac:dyDescent="0.2">
      <c r="A16" s="176" t="s">
        <v>238</v>
      </c>
      <c r="B16" s="85">
        <v>10151</v>
      </c>
      <c r="C16" s="85"/>
      <c r="D16" s="85">
        <v>36443</v>
      </c>
      <c r="E16" s="85">
        <v>16396</v>
      </c>
      <c r="F16" s="85">
        <v>593</v>
      </c>
      <c r="G16" s="216">
        <v>0</v>
      </c>
      <c r="H16" s="197">
        <v>820</v>
      </c>
      <c r="I16" s="107">
        <v>0</v>
      </c>
      <c r="J16" s="85">
        <v>428</v>
      </c>
      <c r="K16" s="85">
        <v>0</v>
      </c>
      <c r="L16" s="85">
        <v>63</v>
      </c>
      <c r="M16" s="85">
        <v>0</v>
      </c>
      <c r="N16" s="144">
        <f t="shared" si="0"/>
        <v>54743</v>
      </c>
    </row>
    <row r="17" spans="1:14" ht="12.95" customHeight="1" x14ac:dyDescent="0.2">
      <c r="A17" s="176" t="s">
        <v>239</v>
      </c>
      <c r="B17" s="85">
        <v>16412</v>
      </c>
      <c r="C17" s="85"/>
      <c r="D17" s="85">
        <v>49084</v>
      </c>
      <c r="E17" s="85">
        <v>25375</v>
      </c>
      <c r="F17" s="85">
        <v>1300</v>
      </c>
      <c r="G17" s="216">
        <v>2060</v>
      </c>
      <c r="H17" s="107">
        <v>511</v>
      </c>
      <c r="I17" s="107">
        <v>1220</v>
      </c>
      <c r="J17" s="85">
        <v>2962</v>
      </c>
      <c r="K17" s="85">
        <v>221</v>
      </c>
      <c r="L17" s="85">
        <v>64</v>
      </c>
      <c r="M17" s="85">
        <v>0</v>
      </c>
      <c r="N17" s="144">
        <f t="shared" si="0"/>
        <v>82797</v>
      </c>
    </row>
    <row r="18" spans="1:14" ht="12.95" customHeight="1" x14ac:dyDescent="0.2">
      <c r="A18" s="176" t="s">
        <v>240</v>
      </c>
      <c r="B18" s="85">
        <v>20466</v>
      </c>
      <c r="C18" s="85"/>
      <c r="D18" s="85">
        <v>43641</v>
      </c>
      <c r="E18" s="85">
        <v>27401</v>
      </c>
      <c r="F18" s="85">
        <v>252</v>
      </c>
      <c r="G18" s="216">
        <v>7587</v>
      </c>
      <c r="H18" s="107">
        <v>2306</v>
      </c>
      <c r="I18" s="107">
        <v>1060</v>
      </c>
      <c r="J18" s="85">
        <v>1377</v>
      </c>
      <c r="K18" s="85">
        <v>358</v>
      </c>
      <c r="L18" s="85">
        <v>66</v>
      </c>
      <c r="M18" s="85">
        <v>138</v>
      </c>
      <c r="N18" s="144">
        <f t="shared" si="0"/>
        <v>84186</v>
      </c>
    </row>
    <row r="19" spans="1:14" ht="12.95" customHeight="1" x14ac:dyDescent="0.2">
      <c r="A19" s="176" t="s">
        <v>63</v>
      </c>
      <c r="B19" s="85">
        <v>27142</v>
      </c>
      <c r="C19" s="85"/>
      <c r="D19" s="85">
        <v>105463</v>
      </c>
      <c r="E19" s="85">
        <v>39347</v>
      </c>
      <c r="F19" s="85">
        <v>5750</v>
      </c>
      <c r="G19" s="216">
        <v>17380</v>
      </c>
      <c r="H19" s="107">
        <v>6351</v>
      </c>
      <c r="I19" s="107">
        <v>2331</v>
      </c>
      <c r="J19" s="85">
        <v>19971</v>
      </c>
      <c r="K19" s="85">
        <v>1270</v>
      </c>
      <c r="L19" s="85">
        <v>66</v>
      </c>
      <c r="M19" s="85">
        <v>0</v>
      </c>
      <c r="N19" s="144">
        <f t="shared" si="0"/>
        <v>197929</v>
      </c>
    </row>
    <row r="20" spans="1:14" ht="12.95" customHeight="1" x14ac:dyDescent="0.2">
      <c r="A20" s="176" t="s">
        <v>241</v>
      </c>
      <c r="B20" s="85">
        <v>446042</v>
      </c>
      <c r="C20" s="85"/>
      <c r="D20" s="85">
        <v>1132359</v>
      </c>
      <c r="E20" s="85">
        <v>486486</v>
      </c>
      <c r="F20" s="85">
        <v>20000</v>
      </c>
      <c r="G20" s="216">
        <v>53050</v>
      </c>
      <c r="H20" s="107">
        <v>62447</v>
      </c>
      <c r="I20" s="107">
        <v>20144</v>
      </c>
      <c r="J20" s="85">
        <v>127966</v>
      </c>
      <c r="K20" s="85">
        <v>1649</v>
      </c>
      <c r="L20" s="85">
        <v>151</v>
      </c>
      <c r="M20" s="85">
        <v>35958</v>
      </c>
      <c r="N20" s="144">
        <f t="shared" si="0"/>
        <v>1940210</v>
      </c>
    </row>
    <row r="21" spans="1:14" ht="12.95" customHeight="1" x14ac:dyDescent="0.2">
      <c r="A21" s="176" t="s">
        <v>242</v>
      </c>
      <c r="B21" s="85">
        <v>7487</v>
      </c>
      <c r="C21" s="85"/>
      <c r="D21" s="85">
        <v>19920</v>
      </c>
      <c r="E21" s="85">
        <v>11077</v>
      </c>
      <c r="F21" s="85">
        <v>637</v>
      </c>
      <c r="G21" s="216">
        <v>8907</v>
      </c>
      <c r="H21" s="107">
        <v>859</v>
      </c>
      <c r="I21" s="107">
        <v>476</v>
      </c>
      <c r="J21" s="85">
        <v>829</v>
      </c>
      <c r="K21" s="85">
        <v>262</v>
      </c>
      <c r="L21" s="85">
        <v>64</v>
      </c>
      <c r="M21" s="85">
        <v>237</v>
      </c>
      <c r="N21" s="144">
        <f t="shared" si="0"/>
        <v>43268</v>
      </c>
    </row>
    <row r="22" spans="1:14" ht="12.95" customHeight="1" x14ac:dyDescent="0.2">
      <c r="A22" s="176" t="s">
        <v>243</v>
      </c>
      <c r="B22" s="85">
        <v>33700</v>
      </c>
      <c r="C22" s="85"/>
      <c r="D22" s="85">
        <v>50524</v>
      </c>
      <c r="E22" s="85">
        <v>27221</v>
      </c>
      <c r="F22" s="85">
        <v>522</v>
      </c>
      <c r="G22" s="216">
        <v>33910</v>
      </c>
      <c r="H22" s="197">
        <v>1381</v>
      </c>
      <c r="I22" s="107">
        <v>7608</v>
      </c>
      <c r="J22" s="85">
        <v>3893</v>
      </c>
      <c r="K22" s="85">
        <v>185</v>
      </c>
      <c r="L22" s="85">
        <v>65</v>
      </c>
      <c r="M22" s="85">
        <v>161</v>
      </c>
      <c r="N22" s="144">
        <f t="shared" si="0"/>
        <v>125470</v>
      </c>
    </row>
    <row r="23" spans="1:14" ht="12.95" customHeight="1" x14ac:dyDescent="0.2">
      <c r="A23" s="31" t="s">
        <v>318</v>
      </c>
      <c r="B23" s="85">
        <v>20441</v>
      </c>
      <c r="C23" s="85"/>
      <c r="D23" s="85">
        <v>62514</v>
      </c>
      <c r="E23" s="85">
        <v>21572</v>
      </c>
      <c r="F23" s="85">
        <v>260</v>
      </c>
      <c r="G23" s="216">
        <v>7587</v>
      </c>
      <c r="H23" s="107">
        <v>2114</v>
      </c>
      <c r="I23" s="107">
        <v>1060</v>
      </c>
      <c r="J23" s="85">
        <v>1858</v>
      </c>
      <c r="K23" s="85">
        <v>358</v>
      </c>
      <c r="L23" s="85">
        <v>66</v>
      </c>
      <c r="M23" s="85">
        <v>190</v>
      </c>
      <c r="N23" s="144">
        <f t="shared" si="0"/>
        <v>97579</v>
      </c>
    </row>
    <row r="24" spans="1:14" ht="12.95" customHeight="1" x14ac:dyDescent="0.2">
      <c r="A24" s="176" t="s">
        <v>244</v>
      </c>
      <c r="B24" s="85">
        <v>22384</v>
      </c>
      <c r="C24" s="85"/>
      <c r="D24" s="85">
        <v>41695</v>
      </c>
      <c r="E24" s="85">
        <v>23060</v>
      </c>
      <c r="F24" s="85">
        <v>3157</v>
      </c>
      <c r="G24" s="216">
        <v>57657</v>
      </c>
      <c r="H24" s="107">
        <v>2205</v>
      </c>
      <c r="I24" s="107">
        <v>5333</v>
      </c>
      <c r="J24" s="85">
        <v>3957</v>
      </c>
      <c r="K24" s="85">
        <v>1047</v>
      </c>
      <c r="L24" s="85">
        <v>83</v>
      </c>
      <c r="M24" s="85">
        <v>3579</v>
      </c>
      <c r="N24" s="144">
        <f t="shared" si="0"/>
        <v>141773</v>
      </c>
    </row>
    <row r="25" spans="1:14" ht="12.95" customHeight="1" x14ac:dyDescent="0.2">
      <c r="A25" s="176" t="s">
        <v>37</v>
      </c>
      <c r="B25" s="85">
        <v>73913</v>
      </c>
      <c r="C25" s="85"/>
      <c r="D25" s="85">
        <v>196689</v>
      </c>
      <c r="E25" s="85">
        <v>99456</v>
      </c>
      <c r="F25" s="85">
        <v>1359</v>
      </c>
      <c r="G25" s="216">
        <v>15970</v>
      </c>
      <c r="H25" s="107">
        <v>6559</v>
      </c>
      <c r="I25" s="107">
        <v>2458</v>
      </c>
      <c r="J25" s="85">
        <v>8084</v>
      </c>
      <c r="K25" s="85">
        <v>109</v>
      </c>
      <c r="L25" s="85">
        <v>83</v>
      </c>
      <c r="M25" s="85">
        <v>455</v>
      </c>
      <c r="N25" s="144">
        <f t="shared" si="0"/>
        <v>331222</v>
      </c>
    </row>
    <row r="26" spans="1:14" ht="12.95" customHeight="1" x14ac:dyDescent="0.2">
      <c r="A26" s="176" t="s">
        <v>245</v>
      </c>
      <c r="B26" s="85">
        <v>33327</v>
      </c>
      <c r="C26" s="85"/>
      <c r="D26" s="85">
        <v>102078</v>
      </c>
      <c r="E26" s="85">
        <v>83799</v>
      </c>
      <c r="F26" s="85">
        <v>888</v>
      </c>
      <c r="G26" s="216">
        <v>2643</v>
      </c>
      <c r="H26" s="107">
        <v>2060</v>
      </c>
      <c r="I26" s="107">
        <v>500</v>
      </c>
      <c r="J26" s="85">
        <v>3508</v>
      </c>
      <c r="K26" s="85">
        <v>0</v>
      </c>
      <c r="L26" s="85">
        <v>69</v>
      </c>
      <c r="M26" s="85">
        <v>3751</v>
      </c>
      <c r="N26" s="144">
        <f t="shared" si="0"/>
        <v>199296</v>
      </c>
    </row>
    <row r="27" spans="1:14" ht="12.95" customHeight="1" x14ac:dyDescent="0.2">
      <c r="A27" s="176" t="s">
        <v>38</v>
      </c>
      <c r="B27" s="85">
        <v>15994</v>
      </c>
      <c r="C27" s="85"/>
      <c r="D27" s="85">
        <v>34589</v>
      </c>
      <c r="E27" s="85">
        <v>23149</v>
      </c>
      <c r="F27" s="85">
        <v>3491</v>
      </c>
      <c r="G27" s="216">
        <v>6063</v>
      </c>
      <c r="H27" s="107">
        <v>3338</v>
      </c>
      <c r="I27" s="107">
        <v>780</v>
      </c>
      <c r="J27" s="85">
        <v>3414</v>
      </c>
      <c r="K27" s="85">
        <v>158</v>
      </c>
      <c r="L27" s="85">
        <v>84</v>
      </c>
      <c r="M27" s="85">
        <v>1632</v>
      </c>
      <c r="N27" s="144">
        <f t="shared" si="0"/>
        <v>76698</v>
      </c>
    </row>
    <row r="28" spans="1:14" ht="12.95" customHeight="1" x14ac:dyDescent="0.2">
      <c r="A28" s="176" t="s">
        <v>246</v>
      </c>
      <c r="B28" s="85">
        <v>31477</v>
      </c>
      <c r="C28" s="85"/>
      <c r="D28" s="85">
        <v>38619</v>
      </c>
      <c r="E28" s="85">
        <v>31534</v>
      </c>
      <c r="F28" s="85">
        <v>2821</v>
      </c>
      <c r="G28" s="216">
        <v>37451</v>
      </c>
      <c r="H28" s="107">
        <v>2232</v>
      </c>
      <c r="I28" s="107">
        <v>7257</v>
      </c>
      <c r="J28" s="85">
        <v>2895</v>
      </c>
      <c r="K28" s="85">
        <v>185</v>
      </c>
      <c r="L28" s="85">
        <v>69</v>
      </c>
      <c r="M28" s="85">
        <v>0</v>
      </c>
      <c r="N28" s="144">
        <f t="shared" si="0"/>
        <v>123063</v>
      </c>
    </row>
    <row r="29" spans="1:14" ht="12.95" customHeight="1" x14ac:dyDescent="0.2">
      <c r="A29" s="176" t="s">
        <v>39</v>
      </c>
      <c r="B29" s="85">
        <v>435716</v>
      </c>
      <c r="C29" s="85"/>
      <c r="D29" s="85">
        <v>454535</v>
      </c>
      <c r="E29" s="85">
        <v>241007</v>
      </c>
      <c r="F29" s="85">
        <v>48260</v>
      </c>
      <c r="G29" s="216">
        <v>14452</v>
      </c>
      <c r="H29" s="107">
        <v>18799</v>
      </c>
      <c r="I29" s="107">
        <v>13035</v>
      </c>
      <c r="J29" s="85">
        <v>123654</v>
      </c>
      <c r="K29" s="85">
        <v>212</v>
      </c>
      <c r="L29" s="85">
        <v>86</v>
      </c>
      <c r="M29" s="85">
        <v>18501</v>
      </c>
      <c r="N29" s="144">
        <f t="shared" si="0"/>
        <v>932541</v>
      </c>
    </row>
    <row r="30" spans="1:14" ht="12.95" customHeight="1" x14ac:dyDescent="0.2">
      <c r="A30" s="176" t="s">
        <v>247</v>
      </c>
      <c r="B30" s="85">
        <v>10188</v>
      </c>
      <c r="C30" s="85"/>
      <c r="D30" s="85">
        <v>38706</v>
      </c>
      <c r="E30" s="85">
        <v>5692</v>
      </c>
      <c r="F30" s="85">
        <v>1096</v>
      </c>
      <c r="G30" s="216">
        <v>0</v>
      </c>
      <c r="H30" s="107">
        <v>1559</v>
      </c>
      <c r="I30" s="107">
        <v>0</v>
      </c>
      <c r="J30" s="85">
        <v>670</v>
      </c>
      <c r="K30" s="85">
        <v>0</v>
      </c>
      <c r="L30" s="85">
        <v>63</v>
      </c>
      <c r="M30" s="85">
        <v>850</v>
      </c>
      <c r="N30" s="144">
        <f t="shared" si="0"/>
        <v>48636</v>
      </c>
    </row>
    <row r="31" spans="1:14" ht="12.95" customHeight="1" x14ac:dyDescent="0.2">
      <c r="A31" s="176" t="s">
        <v>64</v>
      </c>
      <c r="B31" s="85">
        <v>1202</v>
      </c>
      <c r="C31" s="85"/>
      <c r="D31" s="85">
        <v>5248</v>
      </c>
      <c r="E31" s="85">
        <v>2060</v>
      </c>
      <c r="F31" s="85">
        <v>0</v>
      </c>
      <c r="G31" s="216">
        <v>0</v>
      </c>
      <c r="H31" s="197">
        <v>0</v>
      </c>
      <c r="I31" s="107">
        <v>0</v>
      </c>
      <c r="J31" s="85">
        <v>0</v>
      </c>
      <c r="K31" s="85">
        <v>0</v>
      </c>
      <c r="L31" s="85">
        <v>63</v>
      </c>
      <c r="M31" s="85">
        <v>0</v>
      </c>
      <c r="N31" s="144">
        <f t="shared" si="0"/>
        <v>7371</v>
      </c>
    </row>
    <row r="32" spans="1:14" ht="12.95" customHeight="1" x14ac:dyDescent="0.2">
      <c r="A32" s="176" t="s">
        <v>40</v>
      </c>
      <c r="B32" s="85">
        <v>235644</v>
      </c>
      <c r="C32" s="85"/>
      <c r="D32" s="85">
        <v>294040</v>
      </c>
      <c r="E32" s="85">
        <v>151475</v>
      </c>
      <c r="F32" s="85">
        <v>14018</v>
      </c>
      <c r="G32" s="216">
        <v>19513</v>
      </c>
      <c r="H32" s="107">
        <v>47438</v>
      </c>
      <c r="I32" s="107">
        <v>2450</v>
      </c>
      <c r="J32" s="85">
        <v>86826</v>
      </c>
      <c r="K32" s="85">
        <v>109</v>
      </c>
      <c r="L32" s="85">
        <v>75</v>
      </c>
      <c r="M32" s="85">
        <v>3591</v>
      </c>
      <c r="N32" s="144">
        <f t="shared" si="0"/>
        <v>619535</v>
      </c>
    </row>
    <row r="33" spans="1:14" ht="12.95" customHeight="1" x14ac:dyDescent="0.2">
      <c r="A33" s="176" t="s">
        <v>41</v>
      </c>
      <c r="B33" s="85">
        <v>98020</v>
      </c>
      <c r="C33" s="85"/>
      <c r="D33" s="85">
        <v>150800</v>
      </c>
      <c r="E33" s="85">
        <v>106073</v>
      </c>
      <c r="F33" s="85">
        <v>6611</v>
      </c>
      <c r="G33" s="216">
        <v>8983</v>
      </c>
      <c r="H33" s="107">
        <v>9527</v>
      </c>
      <c r="I33" s="107">
        <v>10538</v>
      </c>
      <c r="J33" s="85">
        <v>39763</v>
      </c>
      <c r="K33" s="85">
        <v>10721</v>
      </c>
      <c r="L33" s="85">
        <v>79</v>
      </c>
      <c r="M33" s="85">
        <v>3939</v>
      </c>
      <c r="N33" s="144">
        <f t="shared" si="0"/>
        <v>347034</v>
      </c>
    </row>
    <row r="34" spans="1:14" ht="12.95" customHeight="1" x14ac:dyDescent="0.2">
      <c r="A34" s="176" t="s">
        <v>42</v>
      </c>
      <c r="B34" s="85">
        <v>14839</v>
      </c>
      <c r="C34" s="85"/>
      <c r="D34" s="85">
        <v>46687</v>
      </c>
      <c r="E34" s="85">
        <v>23482</v>
      </c>
      <c r="F34" s="85">
        <v>2714</v>
      </c>
      <c r="G34" s="216">
        <v>674</v>
      </c>
      <c r="H34" s="107">
        <v>3418</v>
      </c>
      <c r="I34" s="107">
        <v>0</v>
      </c>
      <c r="J34" s="85">
        <v>3721</v>
      </c>
      <c r="K34" s="85">
        <v>0</v>
      </c>
      <c r="L34" s="85">
        <v>66</v>
      </c>
      <c r="M34" s="85">
        <v>384</v>
      </c>
      <c r="N34" s="144">
        <f t="shared" si="0"/>
        <v>81146</v>
      </c>
    </row>
    <row r="35" spans="1:14" ht="12.95" customHeight="1" x14ac:dyDescent="0.2">
      <c r="A35" s="176" t="s">
        <v>43</v>
      </c>
      <c r="B35" s="85">
        <v>47617</v>
      </c>
      <c r="C35" s="85"/>
      <c r="D35" s="85">
        <v>93809</v>
      </c>
      <c r="E35" s="85">
        <v>23048</v>
      </c>
      <c r="F35" s="85">
        <v>1308</v>
      </c>
      <c r="G35" s="216">
        <v>17380</v>
      </c>
      <c r="H35" s="107">
        <v>6684</v>
      </c>
      <c r="I35" s="107">
        <v>6640</v>
      </c>
      <c r="J35" s="85">
        <v>19153</v>
      </c>
      <c r="K35" s="85">
        <v>1270</v>
      </c>
      <c r="L35" s="85">
        <v>74</v>
      </c>
      <c r="M35" s="85">
        <v>1030</v>
      </c>
      <c r="N35" s="144">
        <f t="shared" si="0"/>
        <v>170396</v>
      </c>
    </row>
    <row r="36" spans="1:14" ht="12.95" customHeight="1" x14ac:dyDescent="0.2">
      <c r="A36" s="176" t="s">
        <v>248</v>
      </c>
      <c r="B36" s="85">
        <v>135751</v>
      </c>
      <c r="C36" s="85"/>
      <c r="D36" s="85">
        <v>190714</v>
      </c>
      <c r="E36" s="85">
        <v>119304</v>
      </c>
      <c r="F36" s="85">
        <v>12059</v>
      </c>
      <c r="G36" s="216">
        <v>6818</v>
      </c>
      <c r="H36" s="107">
        <v>8330</v>
      </c>
      <c r="I36" s="107">
        <v>5639</v>
      </c>
      <c r="J36" s="85">
        <v>10452</v>
      </c>
      <c r="K36" s="85">
        <v>0</v>
      </c>
      <c r="L36" s="85">
        <v>83</v>
      </c>
      <c r="M36" s="85">
        <v>287</v>
      </c>
      <c r="N36" s="144">
        <f t="shared" si="0"/>
        <v>353686</v>
      </c>
    </row>
    <row r="37" spans="1:14" ht="12.95" customHeight="1" x14ac:dyDescent="0.2">
      <c r="A37" s="176" t="s">
        <v>44</v>
      </c>
      <c r="B37" s="85">
        <v>11843</v>
      </c>
      <c r="C37" s="85"/>
      <c r="D37" s="85">
        <v>28050</v>
      </c>
      <c r="E37" s="85">
        <v>5252</v>
      </c>
      <c r="F37" s="85">
        <v>2500</v>
      </c>
      <c r="G37" s="216">
        <v>0</v>
      </c>
      <c r="H37" s="107">
        <v>2000</v>
      </c>
      <c r="I37" s="107">
        <v>0</v>
      </c>
      <c r="J37" s="85">
        <v>675</v>
      </c>
      <c r="K37" s="85">
        <v>0</v>
      </c>
      <c r="L37" s="85">
        <v>75</v>
      </c>
      <c r="M37" s="85">
        <v>10</v>
      </c>
      <c r="N37" s="144">
        <f t="shared" si="0"/>
        <v>38562</v>
      </c>
    </row>
    <row r="38" spans="1:14" ht="12.95" customHeight="1" x14ac:dyDescent="0.2">
      <c r="A38" s="176" t="s">
        <v>45</v>
      </c>
      <c r="B38" s="85">
        <v>26760</v>
      </c>
      <c r="C38" s="85"/>
      <c r="D38" s="85">
        <v>36580</v>
      </c>
      <c r="E38" s="85">
        <v>18647</v>
      </c>
      <c r="F38" s="85">
        <v>1983</v>
      </c>
      <c r="G38" s="216">
        <v>11348</v>
      </c>
      <c r="H38" s="107">
        <v>3497</v>
      </c>
      <c r="I38" s="107">
        <v>1063</v>
      </c>
      <c r="J38" s="85">
        <v>6837</v>
      </c>
      <c r="K38" s="85">
        <v>368</v>
      </c>
      <c r="L38" s="85">
        <v>65</v>
      </c>
      <c r="M38" s="85">
        <v>818</v>
      </c>
      <c r="N38" s="144">
        <f t="shared" si="0"/>
        <v>81206</v>
      </c>
    </row>
    <row r="39" spans="1:14" ht="12.95" customHeight="1" x14ac:dyDescent="0.2">
      <c r="A39" s="176" t="s">
        <v>46</v>
      </c>
      <c r="B39" s="85">
        <v>12091</v>
      </c>
      <c r="C39" s="85"/>
      <c r="D39" s="85">
        <v>25484</v>
      </c>
      <c r="E39" s="85">
        <v>9669</v>
      </c>
      <c r="F39" s="85">
        <v>2129</v>
      </c>
      <c r="G39" s="216">
        <v>638</v>
      </c>
      <c r="H39" s="107">
        <v>1303</v>
      </c>
      <c r="I39" s="107">
        <v>0</v>
      </c>
      <c r="J39" s="85">
        <v>337</v>
      </c>
      <c r="K39" s="85">
        <v>0</v>
      </c>
      <c r="L39" s="85">
        <v>63</v>
      </c>
      <c r="M39" s="85">
        <v>0</v>
      </c>
      <c r="N39" s="144">
        <f t="shared" si="0"/>
        <v>39623</v>
      </c>
    </row>
    <row r="40" spans="1:14" ht="12.95" customHeight="1" x14ac:dyDescent="0.2">
      <c r="A40" s="176" t="s">
        <v>47</v>
      </c>
      <c r="B40" s="85">
        <v>39166</v>
      </c>
      <c r="C40" s="85"/>
      <c r="D40" s="85">
        <v>54961</v>
      </c>
      <c r="E40" s="85">
        <v>30324</v>
      </c>
      <c r="F40" s="85">
        <v>2811</v>
      </c>
      <c r="G40" s="216">
        <v>17508</v>
      </c>
      <c r="H40" s="107">
        <v>3830</v>
      </c>
      <c r="I40" s="107">
        <v>6980</v>
      </c>
      <c r="J40" s="85">
        <v>7222</v>
      </c>
      <c r="K40" s="85">
        <v>1269</v>
      </c>
      <c r="L40" s="85">
        <v>79</v>
      </c>
      <c r="M40" s="85">
        <v>45</v>
      </c>
      <c r="N40" s="144">
        <f t="shared" si="0"/>
        <v>125029</v>
      </c>
    </row>
    <row r="41" spans="1:14" ht="12.95" customHeight="1" x14ac:dyDescent="0.2">
      <c r="A41" s="176" t="s">
        <v>249</v>
      </c>
      <c r="B41" s="85">
        <v>384320</v>
      </c>
      <c r="C41" s="85"/>
      <c r="D41" s="85">
        <v>424091</v>
      </c>
      <c r="E41" s="85">
        <v>164181</v>
      </c>
      <c r="F41" s="85">
        <v>15544</v>
      </c>
      <c r="G41" s="216">
        <v>9145</v>
      </c>
      <c r="H41" s="107">
        <v>35315</v>
      </c>
      <c r="I41" s="107">
        <v>2313</v>
      </c>
      <c r="J41" s="85">
        <v>40484</v>
      </c>
      <c r="K41" s="85">
        <v>292</v>
      </c>
      <c r="L41" s="85">
        <v>73</v>
      </c>
      <c r="M41" s="85">
        <v>4110</v>
      </c>
      <c r="N41" s="144">
        <f t="shared" si="0"/>
        <v>695548</v>
      </c>
    </row>
    <row r="42" spans="1:14" ht="12.95" customHeight="1" x14ac:dyDescent="0.2">
      <c r="A42" s="176" t="s">
        <v>250</v>
      </c>
      <c r="B42" s="85">
        <v>77213</v>
      </c>
      <c r="C42" s="85"/>
      <c r="D42" s="85">
        <v>71359</v>
      </c>
      <c r="E42" s="85">
        <v>21880</v>
      </c>
      <c r="F42" s="85">
        <v>4262</v>
      </c>
      <c r="G42" s="216">
        <v>0</v>
      </c>
      <c r="H42" s="107">
        <v>1395</v>
      </c>
      <c r="I42" s="107">
        <v>0</v>
      </c>
      <c r="J42" s="85">
        <v>941</v>
      </c>
      <c r="K42" s="85">
        <v>0</v>
      </c>
      <c r="L42" s="85">
        <v>69</v>
      </c>
      <c r="M42" s="85">
        <v>372</v>
      </c>
      <c r="N42" s="144">
        <f t="shared" si="0"/>
        <v>100278</v>
      </c>
    </row>
    <row r="43" spans="1:14" ht="12.95" customHeight="1" x14ac:dyDescent="0.2">
      <c r="A43" s="176" t="s">
        <v>65</v>
      </c>
      <c r="B43" s="85">
        <v>156325</v>
      </c>
      <c r="C43" s="85"/>
      <c r="D43" s="85">
        <v>186377</v>
      </c>
      <c r="E43" s="85">
        <v>142090</v>
      </c>
      <c r="F43" s="85">
        <v>36806</v>
      </c>
      <c r="G43" s="216">
        <v>6691</v>
      </c>
      <c r="H43" s="107">
        <v>29200</v>
      </c>
      <c r="I43" s="107">
        <v>839</v>
      </c>
      <c r="J43" s="85">
        <v>48282</v>
      </c>
      <c r="K43" s="85">
        <v>0</v>
      </c>
      <c r="L43" s="85">
        <v>76</v>
      </c>
      <c r="M43" s="85">
        <v>2244</v>
      </c>
      <c r="N43" s="144">
        <f t="shared" si="0"/>
        <v>452605</v>
      </c>
    </row>
    <row r="44" spans="1:14" ht="12.95" customHeight="1" x14ac:dyDescent="0.2">
      <c r="A44" s="176" t="s">
        <v>251</v>
      </c>
      <c r="B44" s="85">
        <v>23447</v>
      </c>
      <c r="C44" s="85"/>
      <c r="D44" s="85">
        <v>31578</v>
      </c>
      <c r="E44" s="85">
        <v>26389</v>
      </c>
      <c r="F44" s="85">
        <v>161</v>
      </c>
      <c r="G44" s="216">
        <v>2987</v>
      </c>
      <c r="H44" s="107">
        <v>638</v>
      </c>
      <c r="I44" s="107">
        <v>0</v>
      </c>
      <c r="J44" s="85">
        <v>3993</v>
      </c>
      <c r="K44" s="85">
        <v>0</v>
      </c>
      <c r="L44" s="85">
        <v>66</v>
      </c>
      <c r="M44" s="85">
        <v>152</v>
      </c>
      <c r="N44" s="144">
        <f t="shared" si="0"/>
        <v>65964</v>
      </c>
    </row>
    <row r="45" spans="1:14" ht="12.95" customHeight="1" x14ac:dyDescent="0.2">
      <c r="A45" s="176" t="s">
        <v>48</v>
      </c>
      <c r="B45" s="85">
        <v>22406</v>
      </c>
      <c r="C45" s="85"/>
      <c r="D45" s="85">
        <v>155715</v>
      </c>
      <c r="E45" s="85">
        <v>107289</v>
      </c>
      <c r="F45" s="85">
        <v>6112</v>
      </c>
      <c r="G45" s="216">
        <v>15995</v>
      </c>
      <c r="H45" s="107">
        <v>11170</v>
      </c>
      <c r="I45" s="107">
        <v>7320</v>
      </c>
      <c r="J45" s="85">
        <v>4844</v>
      </c>
      <c r="K45" s="85">
        <v>485</v>
      </c>
      <c r="L45" s="85">
        <v>83</v>
      </c>
      <c r="M45" s="85">
        <v>14322</v>
      </c>
      <c r="N45" s="144">
        <f t="shared" si="0"/>
        <v>323335</v>
      </c>
    </row>
    <row r="46" spans="1:14" ht="12.95" customHeight="1" x14ac:dyDescent="0.2">
      <c r="A46" s="176" t="s">
        <v>49</v>
      </c>
      <c r="B46" s="85">
        <v>132488</v>
      </c>
      <c r="C46" s="85"/>
      <c r="D46" s="85">
        <v>170937</v>
      </c>
      <c r="E46" s="85">
        <v>105170</v>
      </c>
      <c r="F46" s="85">
        <v>8596</v>
      </c>
      <c r="G46" s="216">
        <v>1705</v>
      </c>
      <c r="H46" s="107">
        <v>10897</v>
      </c>
      <c r="I46" s="107">
        <v>353</v>
      </c>
      <c r="J46" s="85">
        <v>17039</v>
      </c>
      <c r="K46" s="85">
        <v>17</v>
      </c>
      <c r="L46" s="85">
        <v>66</v>
      </c>
      <c r="M46" s="85">
        <v>657</v>
      </c>
      <c r="N46" s="144">
        <f t="shared" si="0"/>
        <v>315437</v>
      </c>
    </row>
    <row r="47" spans="1:14" ht="12.95" customHeight="1" x14ac:dyDescent="0.2">
      <c r="A47" s="176" t="s">
        <v>252</v>
      </c>
      <c r="B47" s="85">
        <v>8669</v>
      </c>
      <c r="C47" s="85"/>
      <c r="D47" s="85">
        <v>17500</v>
      </c>
      <c r="E47" s="85">
        <v>8500</v>
      </c>
      <c r="F47" s="85">
        <v>5000</v>
      </c>
      <c r="G47" s="216">
        <v>326</v>
      </c>
      <c r="H47" s="197">
        <v>825</v>
      </c>
      <c r="I47" s="107">
        <v>0</v>
      </c>
      <c r="J47" s="85">
        <v>1200</v>
      </c>
      <c r="K47" s="85">
        <v>0</v>
      </c>
      <c r="L47" s="85">
        <v>63</v>
      </c>
      <c r="M47" s="85">
        <v>0</v>
      </c>
      <c r="N47" s="144">
        <f t="shared" si="0"/>
        <v>33414</v>
      </c>
    </row>
    <row r="48" spans="1:14" ht="12.95" customHeight="1" x14ac:dyDescent="0.2">
      <c r="A48" s="176" t="s">
        <v>50</v>
      </c>
      <c r="B48" s="85">
        <v>20740</v>
      </c>
      <c r="C48" s="85"/>
      <c r="D48" s="85">
        <v>42998</v>
      </c>
      <c r="E48" s="85">
        <v>27065</v>
      </c>
      <c r="F48" s="85">
        <v>910</v>
      </c>
      <c r="G48" s="216">
        <v>1652</v>
      </c>
      <c r="H48" s="197">
        <v>2014</v>
      </c>
      <c r="I48" s="107">
        <v>442</v>
      </c>
      <c r="J48" s="85">
        <v>16074</v>
      </c>
      <c r="K48" s="85">
        <v>192</v>
      </c>
      <c r="L48" s="85">
        <v>65</v>
      </c>
      <c r="M48" s="85">
        <v>122</v>
      </c>
      <c r="N48" s="144">
        <f t="shared" si="0"/>
        <v>91534</v>
      </c>
    </row>
    <row r="49" spans="1:14" ht="12.95" customHeight="1" x14ac:dyDescent="0.2">
      <c r="A49" s="176" t="s">
        <v>253</v>
      </c>
      <c r="B49" s="85">
        <v>24199</v>
      </c>
      <c r="C49" s="85"/>
      <c r="D49" s="85">
        <v>43854</v>
      </c>
      <c r="E49" s="85">
        <v>23069</v>
      </c>
      <c r="F49" s="85">
        <v>673</v>
      </c>
      <c r="G49" s="216">
        <v>14015</v>
      </c>
      <c r="H49" s="107">
        <v>3111</v>
      </c>
      <c r="I49" s="107">
        <v>6980</v>
      </c>
      <c r="J49" s="85">
        <v>6728</v>
      </c>
      <c r="K49" s="85">
        <v>1269</v>
      </c>
      <c r="L49" s="85">
        <v>64</v>
      </c>
      <c r="M49" s="85">
        <v>266</v>
      </c>
      <c r="N49" s="144">
        <f t="shared" si="0"/>
        <v>100029</v>
      </c>
    </row>
    <row r="50" spans="1:14" ht="12.95" customHeight="1" x14ac:dyDescent="0.2">
      <c r="A50" s="176" t="s">
        <v>254</v>
      </c>
      <c r="B50" s="85">
        <v>252603</v>
      </c>
      <c r="C50" s="85"/>
      <c r="D50" s="85">
        <v>481217</v>
      </c>
      <c r="E50" s="85">
        <v>185022</v>
      </c>
      <c r="F50" s="85">
        <v>29735</v>
      </c>
      <c r="G50" s="216">
        <v>29182</v>
      </c>
      <c r="H50" s="107">
        <v>42600</v>
      </c>
      <c r="I50" s="107">
        <v>9048</v>
      </c>
      <c r="J50" s="85">
        <v>107660</v>
      </c>
      <c r="K50" s="85">
        <v>1319</v>
      </c>
      <c r="L50" s="85">
        <v>81</v>
      </c>
      <c r="M50" s="85">
        <v>502</v>
      </c>
      <c r="N50" s="144">
        <f t="shared" si="0"/>
        <v>886366</v>
      </c>
    </row>
    <row r="51" spans="1:14" ht="12.95" customHeight="1" x14ac:dyDescent="0.2">
      <c r="A51" s="176" t="s">
        <v>51</v>
      </c>
      <c r="B51" s="85">
        <v>4330</v>
      </c>
      <c r="C51" s="85"/>
      <c r="D51" s="85">
        <v>24101</v>
      </c>
      <c r="E51" s="85">
        <v>12886</v>
      </c>
      <c r="F51" s="85">
        <v>32</v>
      </c>
      <c r="G51" s="216">
        <v>41277</v>
      </c>
      <c r="H51" s="197">
        <v>1046</v>
      </c>
      <c r="I51" s="107">
        <v>7608</v>
      </c>
      <c r="J51" s="85">
        <v>3113</v>
      </c>
      <c r="K51" s="85">
        <v>185</v>
      </c>
      <c r="L51" s="85">
        <v>68</v>
      </c>
      <c r="M51" s="85">
        <v>0</v>
      </c>
      <c r="N51" s="144">
        <f t="shared" si="0"/>
        <v>90316</v>
      </c>
    </row>
    <row r="52" spans="1:14" ht="12.95" customHeight="1" x14ac:dyDescent="0.2">
      <c r="A52" s="176" t="s">
        <v>52</v>
      </c>
      <c r="B52" s="85">
        <v>44409</v>
      </c>
      <c r="C52" s="85"/>
      <c r="D52" s="85">
        <v>15672</v>
      </c>
      <c r="E52" s="85">
        <v>49085</v>
      </c>
      <c r="F52" s="85">
        <v>81</v>
      </c>
      <c r="G52" s="216">
        <v>62067</v>
      </c>
      <c r="H52" s="197">
        <v>297</v>
      </c>
      <c r="I52" s="107">
        <v>8435</v>
      </c>
      <c r="J52" s="85">
        <v>16497</v>
      </c>
      <c r="K52" s="85">
        <v>0</v>
      </c>
      <c r="L52" s="85">
        <v>86</v>
      </c>
      <c r="M52" s="85">
        <v>0</v>
      </c>
      <c r="N52" s="144">
        <f t="shared" si="0"/>
        <v>152220</v>
      </c>
    </row>
    <row r="53" spans="1:14" ht="12.95" customHeight="1" x14ac:dyDescent="0.2">
      <c r="A53" s="176" t="s">
        <v>53</v>
      </c>
      <c r="B53" s="85">
        <v>52745</v>
      </c>
      <c r="C53" s="85"/>
      <c r="D53" s="85">
        <v>146204</v>
      </c>
      <c r="E53" s="85">
        <v>85182</v>
      </c>
      <c r="F53" s="85">
        <v>872</v>
      </c>
      <c r="G53" s="216">
        <v>12628</v>
      </c>
      <c r="H53" s="107">
        <v>8193</v>
      </c>
      <c r="I53" s="107">
        <v>3669</v>
      </c>
      <c r="J53" s="85">
        <v>6759</v>
      </c>
      <c r="K53" s="85">
        <v>113</v>
      </c>
      <c r="L53" s="85">
        <v>74</v>
      </c>
      <c r="M53" s="85">
        <v>1828</v>
      </c>
      <c r="N53" s="144">
        <f t="shared" si="0"/>
        <v>265522</v>
      </c>
    </row>
    <row r="54" spans="1:14" ht="12.95" customHeight="1" x14ac:dyDescent="0.2">
      <c r="A54" s="176" t="s">
        <v>255</v>
      </c>
      <c r="B54" s="85">
        <v>21638</v>
      </c>
      <c r="C54" s="85"/>
      <c r="D54" s="85">
        <v>80379</v>
      </c>
      <c r="E54" s="85">
        <v>37467</v>
      </c>
      <c r="F54" s="85">
        <v>564</v>
      </c>
      <c r="G54" s="216">
        <v>0</v>
      </c>
      <c r="H54" s="107">
        <v>1814</v>
      </c>
      <c r="I54" s="107">
        <v>0</v>
      </c>
      <c r="J54" s="85">
        <v>1130</v>
      </c>
      <c r="K54" s="85">
        <v>0</v>
      </c>
      <c r="L54" s="85">
        <v>63</v>
      </c>
      <c r="M54" s="85">
        <v>1543</v>
      </c>
      <c r="N54" s="144">
        <f t="shared" si="0"/>
        <v>122960</v>
      </c>
    </row>
    <row r="55" spans="1:14" ht="12.95" customHeight="1" x14ac:dyDescent="0.2">
      <c r="A55" s="176" t="s">
        <v>54</v>
      </c>
      <c r="B55" s="85">
        <v>43745</v>
      </c>
      <c r="C55" s="85"/>
      <c r="D55" s="85">
        <v>97444</v>
      </c>
      <c r="E55" s="85">
        <v>64137</v>
      </c>
      <c r="F55" s="85">
        <v>1207</v>
      </c>
      <c r="G55" s="216">
        <v>0</v>
      </c>
      <c r="H55" s="107">
        <v>4818</v>
      </c>
      <c r="I55" s="107">
        <v>0</v>
      </c>
      <c r="J55" s="85">
        <v>9911</v>
      </c>
      <c r="K55" s="85">
        <v>0</v>
      </c>
      <c r="L55" s="85">
        <v>88</v>
      </c>
      <c r="M55" s="85">
        <v>1107</v>
      </c>
      <c r="N55" s="144">
        <f t="shared" si="0"/>
        <v>178712</v>
      </c>
    </row>
    <row r="56" spans="1:14" ht="12.95" customHeight="1" x14ac:dyDescent="0.2">
      <c r="A56" s="176" t="s">
        <v>55</v>
      </c>
      <c r="B56" s="85">
        <v>53315</v>
      </c>
      <c r="C56" s="85"/>
      <c r="D56" s="85">
        <v>78750</v>
      </c>
      <c r="E56" s="85">
        <v>41001</v>
      </c>
      <c r="F56" s="85">
        <v>2986</v>
      </c>
      <c r="G56" s="216">
        <v>14743</v>
      </c>
      <c r="H56" s="107">
        <v>3178</v>
      </c>
      <c r="I56" s="107">
        <v>2122</v>
      </c>
      <c r="J56" s="85">
        <v>9386</v>
      </c>
      <c r="K56" s="85">
        <v>92</v>
      </c>
      <c r="L56" s="85">
        <v>69</v>
      </c>
      <c r="M56" s="85">
        <v>30</v>
      </c>
      <c r="N56" s="144">
        <f t="shared" si="0"/>
        <v>152357</v>
      </c>
    </row>
    <row r="57" spans="1:14" ht="12.95" customHeight="1" x14ac:dyDescent="0.2">
      <c r="A57" s="176" t="s">
        <v>56</v>
      </c>
      <c r="B57" s="85">
        <v>53162</v>
      </c>
      <c r="C57" s="85"/>
      <c r="D57" s="85">
        <v>97858</v>
      </c>
      <c r="E57" s="85">
        <v>97046</v>
      </c>
      <c r="F57" s="85">
        <v>3534</v>
      </c>
      <c r="G57" s="216">
        <v>0</v>
      </c>
      <c r="H57" s="107">
        <v>6362</v>
      </c>
      <c r="I57" s="107">
        <v>0</v>
      </c>
      <c r="J57" s="85">
        <v>16185</v>
      </c>
      <c r="K57" s="85">
        <v>0</v>
      </c>
      <c r="L57" s="85">
        <v>63</v>
      </c>
      <c r="M57" s="85">
        <v>0</v>
      </c>
      <c r="N57" s="144">
        <f t="shared" si="0"/>
        <v>221048</v>
      </c>
    </row>
    <row r="58" spans="1:14" ht="12.95" customHeight="1" x14ac:dyDescent="0.2">
      <c r="A58" s="176" t="s">
        <v>57</v>
      </c>
      <c r="B58" s="85">
        <v>245829</v>
      </c>
      <c r="C58" s="85"/>
      <c r="D58" s="85">
        <v>235927</v>
      </c>
      <c r="E58" s="85">
        <v>165372</v>
      </c>
      <c r="F58" s="85">
        <v>26246</v>
      </c>
      <c r="G58" s="216">
        <v>19412</v>
      </c>
      <c r="H58" s="107">
        <v>15547</v>
      </c>
      <c r="I58" s="107">
        <v>6532</v>
      </c>
      <c r="J58" s="85">
        <v>51353</v>
      </c>
      <c r="K58" s="85">
        <v>0</v>
      </c>
      <c r="L58" s="85">
        <v>96</v>
      </c>
      <c r="M58" s="85">
        <v>10576</v>
      </c>
      <c r="N58" s="144">
        <f t="shared" si="0"/>
        <v>531061</v>
      </c>
    </row>
    <row r="59" spans="1:14" ht="12.95" customHeight="1" x14ac:dyDescent="0.2">
      <c r="A59" s="176" t="s">
        <v>58</v>
      </c>
      <c r="B59" s="85">
        <v>127049</v>
      </c>
      <c r="C59" s="85"/>
      <c r="D59" s="85">
        <v>118100</v>
      </c>
      <c r="E59" s="85">
        <v>65292</v>
      </c>
      <c r="F59" s="85">
        <v>6200</v>
      </c>
      <c r="G59" s="216">
        <v>4037</v>
      </c>
      <c r="H59" s="107">
        <v>1400</v>
      </c>
      <c r="I59" s="107">
        <v>4152</v>
      </c>
      <c r="J59" s="85">
        <v>11030</v>
      </c>
      <c r="K59" s="85">
        <v>0</v>
      </c>
      <c r="L59" s="85">
        <v>78</v>
      </c>
      <c r="M59" s="85">
        <v>0</v>
      </c>
      <c r="N59" s="144">
        <f t="shared" si="0"/>
        <v>210289</v>
      </c>
    </row>
    <row r="60" spans="1:14" ht="12.95" customHeight="1" x14ac:dyDescent="0.2">
      <c r="A60" s="176" t="s">
        <v>256</v>
      </c>
      <c r="B60" s="85">
        <v>4830</v>
      </c>
      <c r="C60" s="85"/>
      <c r="D60" s="85">
        <v>24774</v>
      </c>
      <c r="E60" s="85">
        <v>5458</v>
      </c>
      <c r="F60" s="85">
        <v>184</v>
      </c>
      <c r="G60" s="216">
        <v>0</v>
      </c>
      <c r="H60" s="197">
        <v>249</v>
      </c>
      <c r="I60" s="107">
        <v>0</v>
      </c>
      <c r="J60" s="85">
        <v>186</v>
      </c>
      <c r="K60" s="85">
        <v>0</v>
      </c>
      <c r="L60" s="85">
        <v>63</v>
      </c>
      <c r="M60" s="85">
        <v>0</v>
      </c>
      <c r="N60" s="144">
        <f t="shared" si="0"/>
        <v>30914</v>
      </c>
    </row>
    <row r="61" spans="1:14" ht="12.95" customHeight="1" x14ac:dyDescent="0.2">
      <c r="A61" s="176" t="s">
        <v>257</v>
      </c>
      <c r="B61" s="85">
        <v>113328</v>
      </c>
      <c r="C61" s="85"/>
      <c r="D61" s="85">
        <v>159615</v>
      </c>
      <c r="E61" s="85">
        <v>132907</v>
      </c>
      <c r="F61" s="85">
        <v>1841</v>
      </c>
      <c r="G61" s="216">
        <v>16821</v>
      </c>
      <c r="H61" s="107">
        <v>13136</v>
      </c>
      <c r="I61" s="107">
        <v>4120</v>
      </c>
      <c r="J61" s="85">
        <v>33166</v>
      </c>
      <c r="K61" s="85">
        <v>116</v>
      </c>
      <c r="L61" s="85">
        <v>83</v>
      </c>
      <c r="M61" s="85">
        <v>1625</v>
      </c>
      <c r="N61" s="144">
        <f t="shared" si="0"/>
        <v>363430</v>
      </c>
    </row>
    <row r="62" spans="1:14" ht="12.95" customHeight="1" x14ac:dyDescent="0.2">
      <c r="A62" s="176" t="s">
        <v>59</v>
      </c>
      <c r="B62" s="85">
        <v>22539</v>
      </c>
      <c r="C62" s="85"/>
      <c r="D62" s="85">
        <v>35358</v>
      </c>
      <c r="E62" s="85">
        <v>23291</v>
      </c>
      <c r="F62" s="85">
        <v>236</v>
      </c>
      <c r="G62" s="216">
        <v>0</v>
      </c>
      <c r="H62" s="197">
        <v>1151</v>
      </c>
      <c r="I62" s="107">
        <v>0</v>
      </c>
      <c r="J62" s="85">
        <v>1887</v>
      </c>
      <c r="K62" s="85">
        <v>0</v>
      </c>
      <c r="L62" s="85">
        <v>65</v>
      </c>
      <c r="M62" s="85">
        <v>1</v>
      </c>
      <c r="N62" s="144">
        <f t="shared" si="0"/>
        <v>61989</v>
      </c>
    </row>
    <row r="63" spans="1:14" ht="12.95" customHeight="1" x14ac:dyDescent="0.2">
      <c r="A63" s="176" t="s">
        <v>66</v>
      </c>
      <c r="B63" s="85">
        <v>59616</v>
      </c>
      <c r="C63" s="85"/>
      <c r="D63" s="85">
        <v>119058</v>
      </c>
      <c r="E63" s="85">
        <v>69861</v>
      </c>
      <c r="F63" s="85">
        <v>4937</v>
      </c>
      <c r="G63" s="216">
        <v>17674</v>
      </c>
      <c r="H63" s="107">
        <v>5296</v>
      </c>
      <c r="I63" s="107">
        <v>0</v>
      </c>
      <c r="J63" s="85">
        <v>8050</v>
      </c>
      <c r="K63" s="85">
        <v>0</v>
      </c>
      <c r="L63" s="85">
        <v>88</v>
      </c>
      <c r="M63" s="85">
        <v>1932</v>
      </c>
      <c r="N63" s="144">
        <f t="shared" si="0"/>
        <v>226896</v>
      </c>
    </row>
    <row r="64" spans="1:14" ht="12.95" customHeight="1" x14ac:dyDescent="0.2">
      <c r="A64" s="224" t="s">
        <v>258</v>
      </c>
      <c r="B64" s="85">
        <v>52132</v>
      </c>
      <c r="C64" s="85"/>
      <c r="D64" s="85">
        <v>59415</v>
      </c>
      <c r="E64" s="85">
        <v>27369</v>
      </c>
      <c r="F64" s="85">
        <v>4244</v>
      </c>
      <c r="G64" s="216">
        <v>37905</v>
      </c>
      <c r="H64" s="107">
        <v>2848</v>
      </c>
      <c r="I64" s="107">
        <v>16059</v>
      </c>
      <c r="J64" s="85">
        <v>7739</v>
      </c>
      <c r="K64" s="85">
        <v>0</v>
      </c>
      <c r="L64" s="85">
        <v>75</v>
      </c>
      <c r="M64" s="85">
        <v>1882</v>
      </c>
      <c r="N64" s="144">
        <f t="shared" si="0"/>
        <v>157536</v>
      </c>
    </row>
    <row r="65" spans="1:14" ht="12.95" customHeight="1" x14ac:dyDescent="0.2">
      <c r="A65" s="176" t="s">
        <v>60</v>
      </c>
      <c r="B65" s="85">
        <v>964</v>
      </c>
      <c r="C65" s="85"/>
      <c r="D65" s="85">
        <v>9750</v>
      </c>
      <c r="E65" s="85">
        <v>3500</v>
      </c>
      <c r="F65" s="85">
        <v>5</v>
      </c>
      <c r="G65" s="216">
        <v>0</v>
      </c>
      <c r="H65" s="197">
        <v>55</v>
      </c>
      <c r="I65" s="107">
        <v>0</v>
      </c>
      <c r="J65" s="85">
        <v>100</v>
      </c>
      <c r="K65" s="85">
        <v>0</v>
      </c>
      <c r="L65" s="85">
        <v>63</v>
      </c>
      <c r="M65" s="85">
        <v>0</v>
      </c>
      <c r="N65" s="144">
        <f t="shared" si="0"/>
        <v>13473</v>
      </c>
    </row>
    <row r="66" spans="1:14" ht="12.95" customHeight="1" x14ac:dyDescent="0.2">
      <c r="A66" s="176" t="s">
        <v>259</v>
      </c>
      <c r="B66" s="85">
        <v>46286</v>
      </c>
      <c r="C66" s="85"/>
      <c r="D66" s="85">
        <v>62607</v>
      </c>
      <c r="E66" s="85">
        <v>34902</v>
      </c>
      <c r="F66" s="85">
        <v>3100</v>
      </c>
      <c r="G66" s="216">
        <v>112</v>
      </c>
      <c r="H66" s="107">
        <v>815</v>
      </c>
      <c r="I66" s="107">
        <v>5</v>
      </c>
      <c r="J66" s="85">
        <v>2369</v>
      </c>
      <c r="K66" s="85">
        <v>0</v>
      </c>
      <c r="L66" s="85">
        <v>67</v>
      </c>
      <c r="M66" s="85">
        <v>4872</v>
      </c>
      <c r="N66" s="144">
        <f t="shared" si="0"/>
        <v>108849</v>
      </c>
    </row>
    <row r="67" spans="1:14" ht="12.95" customHeight="1" x14ac:dyDescent="0.2">
      <c r="A67" s="176" t="s">
        <v>260</v>
      </c>
      <c r="B67" s="85">
        <v>40333</v>
      </c>
      <c r="C67" s="85"/>
      <c r="D67" s="85">
        <v>58118</v>
      </c>
      <c r="E67" s="85">
        <v>27638</v>
      </c>
      <c r="F67" s="85">
        <v>664</v>
      </c>
      <c r="G67" s="216">
        <v>13031</v>
      </c>
      <c r="H67" s="107">
        <v>6972</v>
      </c>
      <c r="I67" s="107">
        <v>19521</v>
      </c>
      <c r="J67" s="85">
        <v>18161</v>
      </c>
      <c r="K67" s="85">
        <v>5864</v>
      </c>
      <c r="L67" s="85">
        <v>82</v>
      </c>
      <c r="M67" s="85">
        <v>1025</v>
      </c>
      <c r="N67" s="144">
        <f t="shared" si="0"/>
        <v>151076</v>
      </c>
    </row>
    <row r="68" spans="1:14" ht="12.95" customHeight="1" x14ac:dyDescent="0.2">
      <c r="A68" s="176" t="s">
        <v>261</v>
      </c>
      <c r="B68" s="85">
        <v>25085</v>
      </c>
      <c r="C68" s="85"/>
      <c r="D68" s="85">
        <v>56586</v>
      </c>
      <c r="E68" s="85">
        <v>33919</v>
      </c>
      <c r="F68" s="85">
        <v>926</v>
      </c>
      <c r="G68" s="216">
        <v>3723</v>
      </c>
      <c r="H68" s="107">
        <v>2575</v>
      </c>
      <c r="I68" s="107">
        <v>646</v>
      </c>
      <c r="J68" s="85">
        <v>2778</v>
      </c>
      <c r="K68" s="85">
        <v>0</v>
      </c>
      <c r="L68" s="85">
        <v>69</v>
      </c>
      <c r="M68" s="85">
        <v>4856</v>
      </c>
      <c r="N68" s="144">
        <f t="shared" si="0"/>
        <v>106078</v>
      </c>
    </row>
    <row r="69" spans="1:14" ht="12.95" customHeight="1" x14ac:dyDescent="0.2">
      <c r="A69" s="176" t="s">
        <v>262</v>
      </c>
      <c r="B69" s="85">
        <v>11525</v>
      </c>
      <c r="C69" s="85"/>
      <c r="D69" s="85">
        <v>20644</v>
      </c>
      <c r="E69" s="85">
        <v>10180</v>
      </c>
      <c r="F69" s="85">
        <v>5813</v>
      </c>
      <c r="G69" s="216">
        <v>7587</v>
      </c>
      <c r="H69" s="197">
        <v>721</v>
      </c>
      <c r="I69" s="107">
        <v>1060</v>
      </c>
      <c r="J69" s="85">
        <v>957</v>
      </c>
      <c r="K69" s="85">
        <v>0</v>
      </c>
      <c r="L69" s="85">
        <v>64</v>
      </c>
      <c r="M69" s="85">
        <v>10</v>
      </c>
      <c r="N69" s="144">
        <f t="shared" ref="N69:N71" si="1">SUM(D69:M69)</f>
        <v>47036</v>
      </c>
    </row>
    <row r="70" spans="1:14" ht="12.95" customHeight="1" x14ac:dyDescent="0.2">
      <c r="A70" s="176" t="s">
        <v>61</v>
      </c>
      <c r="B70" s="85">
        <v>15406</v>
      </c>
      <c r="C70" s="85"/>
      <c r="D70" s="85">
        <v>17648</v>
      </c>
      <c r="E70" s="85">
        <v>13097</v>
      </c>
      <c r="F70" s="85">
        <v>1422</v>
      </c>
      <c r="G70" s="216">
        <v>1475</v>
      </c>
      <c r="H70" s="197">
        <v>1422</v>
      </c>
      <c r="I70" s="107">
        <v>1000</v>
      </c>
      <c r="J70" s="85">
        <v>1042</v>
      </c>
      <c r="K70" s="85">
        <v>0</v>
      </c>
      <c r="L70" s="85">
        <v>64</v>
      </c>
      <c r="M70" s="85">
        <v>5</v>
      </c>
      <c r="N70" s="144">
        <f t="shared" si="1"/>
        <v>37175</v>
      </c>
    </row>
    <row r="71" spans="1:14" ht="12.95" customHeight="1" x14ac:dyDescent="0.2">
      <c r="A71" s="225" t="s">
        <v>263</v>
      </c>
      <c r="B71" s="46">
        <v>14743</v>
      </c>
      <c r="C71" s="85"/>
      <c r="D71" s="85">
        <v>49154</v>
      </c>
      <c r="E71" s="85">
        <v>24426</v>
      </c>
      <c r="F71" s="85">
        <v>5382</v>
      </c>
      <c r="G71" s="216">
        <v>26502</v>
      </c>
      <c r="H71" s="197">
        <v>555</v>
      </c>
      <c r="I71" s="107">
        <v>0</v>
      </c>
      <c r="J71" s="85">
        <v>1768</v>
      </c>
      <c r="K71" s="85">
        <v>0</v>
      </c>
      <c r="L71" s="85">
        <v>64</v>
      </c>
      <c r="M71" s="85">
        <v>685</v>
      </c>
      <c r="N71" s="144">
        <f t="shared" si="1"/>
        <v>108536</v>
      </c>
    </row>
    <row r="72" spans="1:14" ht="12.95" customHeight="1" x14ac:dyDescent="0.2">
      <c r="A72" s="228" t="s">
        <v>62</v>
      </c>
      <c r="B72" s="200">
        <f>SUM(B4:B71)</f>
        <v>4671955</v>
      </c>
      <c r="C72" s="200" t="s">
        <v>223</v>
      </c>
      <c r="D72" s="200">
        <f>SUM(D4:D71)</f>
        <v>7488884</v>
      </c>
      <c r="E72" s="200">
        <f t="shared" ref="E72:N72" si="2">SUM(E4:E71)</f>
        <v>4064926</v>
      </c>
      <c r="F72" s="200">
        <f t="shared" si="2"/>
        <v>342085</v>
      </c>
      <c r="G72" s="254">
        <f t="shared" si="2"/>
        <v>877254</v>
      </c>
      <c r="H72" s="200">
        <f t="shared" si="2"/>
        <v>469561</v>
      </c>
      <c r="I72" s="200">
        <f t="shared" si="2"/>
        <v>264781</v>
      </c>
      <c r="J72" s="200">
        <f t="shared" si="2"/>
        <v>1055908</v>
      </c>
      <c r="K72" s="200">
        <f t="shared" si="2"/>
        <v>46127</v>
      </c>
      <c r="L72" s="200">
        <f t="shared" si="2"/>
        <v>5003</v>
      </c>
      <c r="M72" s="200">
        <f t="shared" si="2"/>
        <v>141063</v>
      </c>
      <c r="N72" s="232">
        <f t="shared" si="2"/>
        <v>14755592</v>
      </c>
    </row>
    <row r="73" spans="1:14" x14ac:dyDescent="0.2">
      <c r="C73" s="107" t="s">
        <v>224</v>
      </c>
    </row>
    <row r="74" spans="1:14" x14ac:dyDescent="0.2">
      <c r="C74" s="245"/>
    </row>
  </sheetData>
  <mergeCells count="1">
    <mergeCell ref="A1:N2"/>
  </mergeCells>
  <phoneticPr fontId="0" type="noConversion"/>
  <printOptions horizontalCentered="1" verticalCentered="1" gridLines="1"/>
  <pageMargins left="0.5" right="0.5" top="0.75" bottom="0.82" header="0.5" footer="0.5"/>
  <pageSetup scale="82" fitToHeight="2" pageOrder="overThenDown" orientation="landscape" r:id="rId1"/>
  <headerFooter alignWithMargins="0">
    <oddFooter>&amp;C&amp;"Garamond,Regular"&amp;P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76"/>
  <sheetViews>
    <sheetView zoomScaleNormal="100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A23" sqref="A23"/>
    </sheetView>
  </sheetViews>
  <sheetFormatPr defaultRowHeight="12.75" x14ac:dyDescent="0.2"/>
  <cols>
    <col min="1" max="1" width="29.140625" customWidth="1"/>
    <col min="2" max="2" width="10.140625" customWidth="1"/>
    <col min="3" max="3" width="1.85546875" bestFit="1" customWidth="1"/>
    <col min="4" max="4" width="10.140625" customWidth="1"/>
    <col min="5" max="5" width="11" customWidth="1"/>
    <col min="6" max="6" width="12.5703125" customWidth="1"/>
    <col min="7" max="7" width="12.140625" customWidth="1"/>
    <col min="8" max="8" width="11.42578125" style="40" customWidth="1"/>
    <col min="9" max="9" width="11.42578125" customWidth="1"/>
    <col min="10" max="10" width="11.5703125" style="145" customWidth="1"/>
    <col min="13" max="13" width="10.140625" bestFit="1" customWidth="1"/>
    <col min="14" max="14" width="10" customWidth="1"/>
  </cols>
  <sheetData>
    <row r="1" spans="1:14" ht="12.95" customHeight="1" x14ac:dyDescent="0.2">
      <c r="A1" s="347" t="s">
        <v>141</v>
      </c>
      <c r="B1" s="348"/>
      <c r="C1" s="348"/>
      <c r="D1" s="348"/>
      <c r="E1" s="348"/>
      <c r="F1" s="348"/>
      <c r="G1" s="348"/>
      <c r="H1" s="348"/>
      <c r="I1" s="348"/>
      <c r="J1" s="363"/>
    </row>
    <row r="2" spans="1:14" ht="12.95" customHeight="1" x14ac:dyDescent="0.2">
      <c r="A2" s="349"/>
      <c r="B2" s="350"/>
      <c r="C2" s="350"/>
      <c r="D2" s="350"/>
      <c r="E2" s="350"/>
      <c r="F2" s="350"/>
      <c r="G2" s="350"/>
      <c r="H2" s="350"/>
      <c r="I2" s="350"/>
      <c r="J2" s="365"/>
    </row>
    <row r="3" spans="1:14" ht="38.25" customHeight="1" x14ac:dyDescent="0.2">
      <c r="A3" s="29" t="s">
        <v>23</v>
      </c>
      <c r="B3" s="57" t="s">
        <v>2</v>
      </c>
      <c r="C3" s="89"/>
      <c r="D3" s="179" t="s">
        <v>140</v>
      </c>
      <c r="E3" s="58" t="s">
        <v>142</v>
      </c>
      <c r="F3" s="59" t="s">
        <v>143</v>
      </c>
      <c r="G3" s="59" t="s">
        <v>144</v>
      </c>
      <c r="H3" s="109" t="s">
        <v>145</v>
      </c>
      <c r="I3" s="57" t="s">
        <v>146</v>
      </c>
      <c r="J3" s="149" t="s">
        <v>147</v>
      </c>
      <c r="M3" s="134" t="s">
        <v>268</v>
      </c>
      <c r="N3" s="134" t="s">
        <v>269</v>
      </c>
    </row>
    <row r="4" spans="1:14" ht="12.95" customHeight="1" x14ac:dyDescent="0.2">
      <c r="A4" s="176" t="s">
        <v>232</v>
      </c>
      <c r="B4" s="85">
        <v>62486</v>
      </c>
      <c r="C4" s="272"/>
      <c r="D4" s="85">
        <f>'Collection I - 2014'!N4</f>
        <v>155779</v>
      </c>
      <c r="E4" s="175">
        <f>D4/B4</f>
        <v>2.493022437025894</v>
      </c>
      <c r="F4" s="273">
        <f>M4/$D4</f>
        <v>4.1154455992142715E-2</v>
      </c>
      <c r="G4" s="273">
        <f>N4/$D4</f>
        <v>1.6812278933617496E-2</v>
      </c>
      <c r="H4" s="85">
        <v>273</v>
      </c>
      <c r="I4" s="45">
        <v>0</v>
      </c>
      <c r="J4" s="274">
        <f>((H4+I4)/B4)*1000</f>
        <v>4.3689786512178728</v>
      </c>
      <c r="M4" s="135">
        <v>6411</v>
      </c>
      <c r="N4" s="135">
        <v>2619</v>
      </c>
    </row>
    <row r="5" spans="1:14" ht="12.95" customHeight="1" x14ac:dyDescent="0.2">
      <c r="A5" s="176" t="s">
        <v>31</v>
      </c>
      <c r="B5" s="85">
        <v>25713</v>
      </c>
      <c r="C5" s="85"/>
      <c r="D5" s="85">
        <f>'Collection I - 2014'!N5</f>
        <v>93318</v>
      </c>
      <c r="E5" s="175">
        <f t="shared" ref="E5:E68" si="0">D5/B5</f>
        <v>3.6292147940730368</v>
      </c>
      <c r="F5" s="273">
        <f t="shared" ref="F5:F68" si="1">M5/$D5</f>
        <v>7.0082942197646755E-2</v>
      </c>
      <c r="G5" s="273">
        <f t="shared" ref="G5:G68" si="2">N5/$D5</f>
        <v>0.20258685355451253</v>
      </c>
      <c r="H5" s="85">
        <v>70</v>
      </c>
      <c r="I5" s="45">
        <v>25</v>
      </c>
      <c r="J5" s="274">
        <f t="shared" ref="J5:J68" si="3">((H5+I5)/B5)*1000</f>
        <v>3.6946291759032395</v>
      </c>
      <c r="M5" s="135">
        <v>6540</v>
      </c>
      <c r="N5" s="135">
        <v>18905</v>
      </c>
    </row>
    <row r="6" spans="1:14" ht="12.95" customHeight="1" x14ac:dyDescent="0.2">
      <c r="A6" s="176" t="s">
        <v>233</v>
      </c>
      <c r="B6" s="85">
        <v>117029</v>
      </c>
      <c r="C6" s="85"/>
      <c r="D6" s="85">
        <f>'Collection I - 2014'!N6</f>
        <v>411413</v>
      </c>
      <c r="E6" s="175">
        <f t="shared" si="0"/>
        <v>3.5154790692905178</v>
      </c>
      <c r="F6" s="273">
        <f t="shared" si="1"/>
        <v>4.8275090966984513E-2</v>
      </c>
      <c r="G6" s="273">
        <f t="shared" si="2"/>
        <v>2.5519368614992721E-2</v>
      </c>
      <c r="H6" s="85">
        <v>580</v>
      </c>
      <c r="I6" s="45">
        <v>106</v>
      </c>
      <c r="J6" s="274">
        <f t="shared" si="3"/>
        <v>5.8617949397157965</v>
      </c>
      <c r="M6" s="135">
        <v>19861</v>
      </c>
      <c r="N6" s="135">
        <v>10499</v>
      </c>
    </row>
    <row r="7" spans="1:14" ht="12.95" customHeight="1" x14ac:dyDescent="0.2">
      <c r="A7" s="176" t="s">
        <v>234</v>
      </c>
      <c r="B7" s="85">
        <v>23034</v>
      </c>
      <c r="C7" s="85"/>
      <c r="D7" s="85">
        <f>'Collection I - 2014'!N7</f>
        <v>85938</v>
      </c>
      <c r="E7" s="175">
        <f t="shared" si="0"/>
        <v>3.7309195102891377</v>
      </c>
      <c r="F7" s="273">
        <f t="shared" si="1"/>
        <v>6.3196723219064901E-2</v>
      </c>
      <c r="G7" s="273">
        <f t="shared" si="2"/>
        <v>3.5735064814168355E-2</v>
      </c>
      <c r="H7" s="85">
        <v>65</v>
      </c>
      <c r="I7" s="45">
        <v>0</v>
      </c>
      <c r="J7" s="274">
        <f t="shared" si="3"/>
        <v>2.8219154293652862</v>
      </c>
      <c r="M7" s="135">
        <v>5431</v>
      </c>
      <c r="N7" s="135">
        <v>3071</v>
      </c>
    </row>
    <row r="8" spans="1:14" ht="12.95" customHeight="1" x14ac:dyDescent="0.2">
      <c r="A8" s="176" t="s">
        <v>32</v>
      </c>
      <c r="B8" s="85">
        <v>30432</v>
      </c>
      <c r="C8" s="85"/>
      <c r="D8" s="85">
        <f>'Collection I - 2014'!N8</f>
        <v>81039</v>
      </c>
      <c r="E8" s="175">
        <f t="shared" si="0"/>
        <v>2.6629534700315456</v>
      </c>
      <c r="F8" s="273">
        <f t="shared" si="1"/>
        <v>3.1651427090660052E-2</v>
      </c>
      <c r="G8" s="273">
        <f t="shared" si="2"/>
        <v>1.0821949925344587E-2</v>
      </c>
      <c r="H8" s="85">
        <v>76</v>
      </c>
      <c r="I8" s="45">
        <v>0</v>
      </c>
      <c r="J8" s="274">
        <f t="shared" si="3"/>
        <v>2.4973711882229233</v>
      </c>
      <c r="M8" s="135">
        <v>2565</v>
      </c>
      <c r="N8" s="135">
        <v>877</v>
      </c>
    </row>
    <row r="9" spans="1:14" ht="12.95" customHeight="1" x14ac:dyDescent="0.2">
      <c r="A9" s="176" t="s">
        <v>235</v>
      </c>
      <c r="B9" s="85">
        <v>41145</v>
      </c>
      <c r="C9" s="85"/>
      <c r="D9" s="85">
        <f>'Collection I - 2014'!N9</f>
        <v>88388</v>
      </c>
      <c r="E9" s="175">
        <f t="shared" si="0"/>
        <v>2.1482075586340987</v>
      </c>
      <c r="F9" s="273">
        <f t="shared" si="1"/>
        <v>5.4905643299995477E-2</v>
      </c>
      <c r="G9" s="273">
        <f t="shared" si="2"/>
        <v>3.4801104222292621E-2</v>
      </c>
      <c r="H9" s="85">
        <v>137</v>
      </c>
      <c r="I9" s="45">
        <v>0</v>
      </c>
      <c r="J9" s="274">
        <f t="shared" si="3"/>
        <v>3.3296876898772636</v>
      </c>
      <c r="M9" s="135">
        <v>4853</v>
      </c>
      <c r="N9" s="135">
        <v>3076</v>
      </c>
    </row>
    <row r="10" spans="1:14" ht="12.95" customHeight="1" x14ac:dyDescent="0.2">
      <c r="A10" s="176" t="s">
        <v>236</v>
      </c>
      <c r="B10" s="85">
        <v>36198</v>
      </c>
      <c r="C10" s="85"/>
      <c r="D10" s="85">
        <f>'Collection I - 2014'!N10</f>
        <v>140756</v>
      </c>
      <c r="E10" s="175">
        <f t="shared" si="0"/>
        <v>3.8885021271893474</v>
      </c>
      <c r="F10" s="273">
        <f t="shared" si="1"/>
        <v>6.1638580238142601E-2</v>
      </c>
      <c r="G10" s="273">
        <f t="shared" si="2"/>
        <v>0.13605103867685925</v>
      </c>
      <c r="H10" s="85">
        <v>136</v>
      </c>
      <c r="I10" s="45">
        <v>69</v>
      </c>
      <c r="J10" s="274">
        <f t="shared" si="3"/>
        <v>5.66329631471352</v>
      </c>
      <c r="M10" s="135">
        <v>8676</v>
      </c>
      <c r="N10" s="135">
        <v>19150</v>
      </c>
    </row>
    <row r="11" spans="1:14" ht="12.95" customHeight="1" x14ac:dyDescent="0.2">
      <c r="A11" s="176" t="s">
        <v>33</v>
      </c>
      <c r="B11" s="85">
        <v>13885</v>
      </c>
      <c r="C11" s="85"/>
      <c r="D11" s="85">
        <f>'Collection I - 2014'!N11</f>
        <v>98852</v>
      </c>
      <c r="E11" s="175">
        <f t="shared" si="0"/>
        <v>7.1193374144760533</v>
      </c>
      <c r="F11" s="273">
        <f t="shared" si="1"/>
        <v>3.5629021162950671E-2</v>
      </c>
      <c r="G11" s="273">
        <f t="shared" si="2"/>
        <v>1.2503540646623235E-2</v>
      </c>
      <c r="H11" s="275">
        <v>141</v>
      </c>
      <c r="I11" s="45">
        <v>0</v>
      </c>
      <c r="J11" s="274">
        <f t="shared" si="3"/>
        <v>10.154843356139718</v>
      </c>
      <c r="M11" s="135">
        <v>3522</v>
      </c>
      <c r="N11" s="135">
        <v>1236</v>
      </c>
    </row>
    <row r="12" spans="1:14" ht="12.95" customHeight="1" x14ac:dyDescent="0.2">
      <c r="A12" s="176" t="s">
        <v>237</v>
      </c>
      <c r="B12" s="85">
        <v>125064</v>
      </c>
      <c r="C12" s="85"/>
      <c r="D12" s="85">
        <f>'Collection I - 2014'!N12</f>
        <v>260230</v>
      </c>
      <c r="E12" s="175">
        <f t="shared" si="0"/>
        <v>2.080774643382588</v>
      </c>
      <c r="F12" s="273">
        <f t="shared" si="1"/>
        <v>0.15349498520539523</v>
      </c>
      <c r="G12" s="273">
        <f t="shared" si="2"/>
        <v>0.23918456749798256</v>
      </c>
      <c r="H12" s="85">
        <v>808</v>
      </c>
      <c r="I12" s="45">
        <v>0</v>
      </c>
      <c r="J12" s="274">
        <f t="shared" si="3"/>
        <v>6.4606921256316765</v>
      </c>
      <c r="M12" s="135">
        <v>39944</v>
      </c>
      <c r="N12" s="135">
        <v>62243</v>
      </c>
    </row>
    <row r="13" spans="1:14" ht="12.95" customHeight="1" x14ac:dyDescent="0.2">
      <c r="A13" s="176" t="s">
        <v>34</v>
      </c>
      <c r="B13" s="85">
        <v>197204</v>
      </c>
      <c r="C13" s="85"/>
      <c r="D13" s="85">
        <f>'Collection I - 2014'!N13</f>
        <v>436900</v>
      </c>
      <c r="E13" s="175">
        <f t="shared" si="0"/>
        <v>2.2154723027930467</v>
      </c>
      <c r="F13" s="273">
        <f t="shared" si="1"/>
        <v>0.19981689173723965</v>
      </c>
      <c r="G13" s="273">
        <f t="shared" si="2"/>
        <v>9.9139391165026319E-2</v>
      </c>
      <c r="H13" s="85">
        <v>864</v>
      </c>
      <c r="I13" s="45">
        <v>190</v>
      </c>
      <c r="J13" s="274">
        <f t="shared" si="3"/>
        <v>5.3447191740532647</v>
      </c>
      <c r="M13" s="135">
        <v>87300</v>
      </c>
      <c r="N13" s="135">
        <v>43314</v>
      </c>
    </row>
    <row r="14" spans="1:14" ht="12.95" customHeight="1" x14ac:dyDescent="0.2">
      <c r="A14" s="176" t="s">
        <v>35</v>
      </c>
      <c r="B14" s="85">
        <v>9894</v>
      </c>
      <c r="C14" s="85"/>
      <c r="D14" s="85">
        <f>'Collection I - 2014'!N14</f>
        <v>50467</v>
      </c>
      <c r="E14" s="175">
        <f t="shared" si="0"/>
        <v>5.1007681423084694</v>
      </c>
      <c r="F14" s="273">
        <f t="shared" si="1"/>
        <v>2.6829413279965127E-2</v>
      </c>
      <c r="G14" s="273">
        <f t="shared" si="2"/>
        <v>8.7185685695603072E-4</v>
      </c>
      <c r="H14" s="85">
        <v>62</v>
      </c>
      <c r="I14" s="45">
        <v>0</v>
      </c>
      <c r="J14" s="274">
        <f t="shared" si="3"/>
        <v>6.2664240954113604</v>
      </c>
      <c r="M14" s="135">
        <v>1354</v>
      </c>
      <c r="N14" s="135">
        <v>44</v>
      </c>
    </row>
    <row r="15" spans="1:14" ht="12.95" customHeight="1" x14ac:dyDescent="0.2">
      <c r="A15" s="176" t="s">
        <v>36</v>
      </c>
      <c r="B15" s="85">
        <v>6679</v>
      </c>
      <c r="C15" s="85"/>
      <c r="D15" s="85">
        <f>'Collection I - 2014'!N15</f>
        <v>107530</v>
      </c>
      <c r="E15" s="175">
        <f t="shared" si="0"/>
        <v>16.099715526276388</v>
      </c>
      <c r="F15" s="273">
        <f t="shared" si="1"/>
        <v>6.5126011345670975E-2</v>
      </c>
      <c r="G15" s="273">
        <f t="shared" si="2"/>
        <v>4.9576862270994143E-2</v>
      </c>
      <c r="H15" s="85">
        <v>152</v>
      </c>
      <c r="I15" s="45">
        <v>57</v>
      </c>
      <c r="J15" s="274">
        <f t="shared" si="3"/>
        <v>31.292109597245098</v>
      </c>
      <c r="M15" s="135">
        <v>7003</v>
      </c>
      <c r="N15" s="135">
        <v>5331</v>
      </c>
    </row>
    <row r="16" spans="1:14" ht="12.95" customHeight="1" x14ac:dyDescent="0.2">
      <c r="A16" s="176" t="s">
        <v>238</v>
      </c>
      <c r="B16" s="85">
        <v>10151</v>
      </c>
      <c r="C16" s="85"/>
      <c r="D16" s="85">
        <f>'Collection I - 2014'!N16</f>
        <v>54743</v>
      </c>
      <c r="E16" s="175">
        <f t="shared" si="0"/>
        <v>5.3928676977637675</v>
      </c>
      <c r="F16" s="273">
        <f t="shared" si="1"/>
        <v>3.3209725444349046E-2</v>
      </c>
      <c r="G16" s="273">
        <f t="shared" si="2"/>
        <v>4.7129313336864986E-3</v>
      </c>
      <c r="H16" s="85">
        <v>93</v>
      </c>
      <c r="I16" s="45">
        <v>0</v>
      </c>
      <c r="J16" s="274">
        <f t="shared" si="3"/>
        <v>9.1616589498571557</v>
      </c>
      <c r="M16" s="135">
        <v>1818</v>
      </c>
      <c r="N16" s="135">
        <v>258</v>
      </c>
    </row>
    <row r="17" spans="1:14" ht="12.95" customHeight="1" x14ac:dyDescent="0.2">
      <c r="A17" s="176" t="s">
        <v>239</v>
      </c>
      <c r="B17" s="85">
        <v>16412</v>
      </c>
      <c r="C17" s="85"/>
      <c r="D17" s="85">
        <f>'Collection I - 2014'!N17</f>
        <v>82797</v>
      </c>
      <c r="E17" s="175">
        <f t="shared" si="0"/>
        <v>5.0449061662198389</v>
      </c>
      <c r="F17" s="273">
        <f t="shared" si="1"/>
        <v>2.1003176443590951E-2</v>
      </c>
      <c r="G17" s="273">
        <f t="shared" si="2"/>
        <v>6.2912907472492965E-2</v>
      </c>
      <c r="H17" s="85">
        <v>123</v>
      </c>
      <c r="I17" s="45">
        <v>0</v>
      </c>
      <c r="J17" s="274">
        <f t="shared" si="3"/>
        <v>7.4945162076529375</v>
      </c>
      <c r="M17" s="135">
        <v>1739</v>
      </c>
      <c r="N17" s="135">
        <v>5209</v>
      </c>
    </row>
    <row r="18" spans="1:14" ht="12.95" customHeight="1" x14ac:dyDescent="0.2">
      <c r="A18" s="176" t="s">
        <v>240</v>
      </c>
      <c r="B18" s="85">
        <v>20466</v>
      </c>
      <c r="C18" s="85"/>
      <c r="D18" s="85">
        <f>'Collection I - 2014'!N18</f>
        <v>84186</v>
      </c>
      <c r="E18" s="175">
        <f t="shared" si="0"/>
        <v>4.1134564643799472</v>
      </c>
      <c r="F18" s="273">
        <f t="shared" si="1"/>
        <v>6.9251419475922366E-2</v>
      </c>
      <c r="G18" s="273">
        <f t="shared" si="2"/>
        <v>3.4708858955170695E-2</v>
      </c>
      <c r="H18" s="85">
        <v>154</v>
      </c>
      <c r="I18" s="45">
        <v>100</v>
      </c>
      <c r="J18" s="274">
        <f t="shared" si="3"/>
        <v>12.410827714257794</v>
      </c>
      <c r="M18" s="135">
        <v>5830</v>
      </c>
      <c r="N18" s="135">
        <v>2922</v>
      </c>
    </row>
    <row r="19" spans="1:14" ht="12.95" customHeight="1" x14ac:dyDescent="0.2">
      <c r="A19" s="176" t="s">
        <v>63</v>
      </c>
      <c r="B19" s="85">
        <v>27142</v>
      </c>
      <c r="C19" s="85"/>
      <c r="D19" s="85">
        <f>'Collection I - 2014'!N19</f>
        <v>197929</v>
      </c>
      <c r="E19" s="175">
        <f t="shared" si="0"/>
        <v>7.292351337410655</v>
      </c>
      <c r="F19" s="273">
        <f t="shared" si="1"/>
        <v>7.7315603069787645E-2</v>
      </c>
      <c r="G19" s="273">
        <f t="shared" si="2"/>
        <v>4.183318260588393E-2</v>
      </c>
      <c r="H19" s="85">
        <v>223</v>
      </c>
      <c r="I19" s="45">
        <v>0</v>
      </c>
      <c r="J19" s="274">
        <f t="shared" si="3"/>
        <v>8.2160489278608804</v>
      </c>
      <c r="M19" s="135">
        <v>15303</v>
      </c>
      <c r="N19" s="135">
        <v>8280</v>
      </c>
    </row>
    <row r="20" spans="1:14" ht="12.95" customHeight="1" x14ac:dyDescent="0.2">
      <c r="A20" s="176" t="s">
        <v>241</v>
      </c>
      <c r="B20" s="85">
        <v>446042</v>
      </c>
      <c r="C20" s="85"/>
      <c r="D20" s="85">
        <f>'Collection I - 2014'!N20</f>
        <v>1940210</v>
      </c>
      <c r="E20" s="175">
        <f t="shared" si="0"/>
        <v>4.349837010864448</v>
      </c>
      <c r="F20" s="273">
        <f t="shared" si="1"/>
        <v>9.8944444158106604E-2</v>
      </c>
      <c r="G20" s="273">
        <f t="shared" si="2"/>
        <v>4.8931301250895523E-2</v>
      </c>
      <c r="H20" s="85">
        <v>2781</v>
      </c>
      <c r="I20" s="45">
        <v>344</v>
      </c>
      <c r="J20" s="274">
        <f t="shared" si="3"/>
        <v>7.0060666932710367</v>
      </c>
      <c r="M20" s="135">
        <v>191973</v>
      </c>
      <c r="N20" s="135">
        <v>94937</v>
      </c>
    </row>
    <row r="21" spans="1:14" ht="12.95" customHeight="1" x14ac:dyDescent="0.2">
      <c r="A21" s="176" t="s">
        <v>242</v>
      </c>
      <c r="B21" s="85">
        <v>7487</v>
      </c>
      <c r="C21" s="85"/>
      <c r="D21" s="85">
        <f>'Collection I - 2014'!N21</f>
        <v>43268</v>
      </c>
      <c r="E21" s="175">
        <f t="shared" si="0"/>
        <v>5.7790837451582746</v>
      </c>
      <c r="F21" s="273">
        <f t="shared" si="1"/>
        <v>1.9020985485809373E-2</v>
      </c>
      <c r="G21" s="273">
        <f t="shared" si="2"/>
        <v>1.8928538411759267E-2</v>
      </c>
      <c r="H21" s="85">
        <v>21</v>
      </c>
      <c r="I21" s="45">
        <v>9</v>
      </c>
      <c r="J21" s="274">
        <f t="shared" si="3"/>
        <v>4.0069453719780954</v>
      </c>
      <c r="M21" s="135">
        <v>823</v>
      </c>
      <c r="N21" s="135">
        <v>819</v>
      </c>
    </row>
    <row r="22" spans="1:14" ht="12.95" customHeight="1" x14ac:dyDescent="0.2">
      <c r="A22" s="176" t="s">
        <v>243</v>
      </c>
      <c r="B22" s="85">
        <v>33700</v>
      </c>
      <c r="C22" s="85"/>
      <c r="D22" s="85">
        <f>'Collection I - 2014'!N22</f>
        <v>125470</v>
      </c>
      <c r="E22" s="175">
        <f t="shared" si="0"/>
        <v>3.7231454005934719</v>
      </c>
      <c r="F22" s="273">
        <f t="shared" si="1"/>
        <v>3.5968757471905637E-2</v>
      </c>
      <c r="G22" s="273">
        <f t="shared" si="2"/>
        <v>2.5846815971945485E-2</v>
      </c>
      <c r="H22" s="85">
        <v>144</v>
      </c>
      <c r="I22" s="45">
        <v>0</v>
      </c>
      <c r="J22" s="274">
        <f t="shared" si="3"/>
        <v>4.2729970326409497</v>
      </c>
      <c r="M22" s="135">
        <v>4513</v>
      </c>
      <c r="N22" s="135">
        <v>3243</v>
      </c>
    </row>
    <row r="23" spans="1:14" ht="12.95" customHeight="1" x14ac:dyDescent="0.2">
      <c r="A23" s="31" t="s">
        <v>318</v>
      </c>
      <c r="B23" s="85">
        <v>20441</v>
      </c>
      <c r="C23" s="85"/>
      <c r="D23" s="85">
        <f>'Collection I - 2014'!N23</f>
        <v>97579</v>
      </c>
      <c r="E23" s="175">
        <f t="shared" si="0"/>
        <v>4.7736901325766841</v>
      </c>
      <c r="F23" s="273">
        <f t="shared" si="1"/>
        <v>3.160516094651513E-2</v>
      </c>
      <c r="G23" s="273">
        <f t="shared" si="2"/>
        <v>3.6729214277662202E-2</v>
      </c>
      <c r="H23" s="85">
        <v>83</v>
      </c>
      <c r="I23" s="45">
        <v>68</v>
      </c>
      <c r="J23" s="274">
        <f t="shared" si="3"/>
        <v>7.3871141333594244</v>
      </c>
      <c r="M23" s="135">
        <v>3084</v>
      </c>
      <c r="N23" s="135">
        <v>3584</v>
      </c>
    </row>
    <row r="24" spans="1:14" ht="12.95" customHeight="1" x14ac:dyDescent="0.2">
      <c r="A24" s="176" t="s">
        <v>244</v>
      </c>
      <c r="B24" s="85">
        <v>22384</v>
      </c>
      <c r="C24" s="85"/>
      <c r="D24" s="85">
        <f>'Collection I - 2014'!N24</f>
        <v>141773</v>
      </c>
      <c r="E24" s="175">
        <f t="shared" si="0"/>
        <v>6.3336758398856325</v>
      </c>
      <c r="F24" s="273">
        <f t="shared" si="1"/>
        <v>2.6803411086737249E-2</v>
      </c>
      <c r="G24" s="273">
        <f t="shared" si="2"/>
        <v>4.3167598908113676E-2</v>
      </c>
      <c r="H24" s="85">
        <v>63</v>
      </c>
      <c r="I24" s="45">
        <v>0</v>
      </c>
      <c r="J24" s="274">
        <f t="shared" si="3"/>
        <v>2.8145103645461043</v>
      </c>
      <c r="M24" s="135">
        <v>3800</v>
      </c>
      <c r="N24" s="135">
        <v>6120</v>
      </c>
    </row>
    <row r="25" spans="1:14" ht="12.95" customHeight="1" x14ac:dyDescent="0.2">
      <c r="A25" s="176" t="s">
        <v>37</v>
      </c>
      <c r="B25" s="85">
        <v>73913</v>
      </c>
      <c r="C25" s="85"/>
      <c r="D25" s="85">
        <f>'Collection I - 2014'!N25</f>
        <v>331222</v>
      </c>
      <c r="E25" s="175">
        <f t="shared" si="0"/>
        <v>4.4812414595538002</v>
      </c>
      <c r="F25" s="273">
        <f t="shared" si="1"/>
        <v>3.8653833380632927E-2</v>
      </c>
      <c r="G25" s="273">
        <f t="shared" si="2"/>
        <v>8.9094323444698729E-3</v>
      </c>
      <c r="H25" s="85">
        <v>278</v>
      </c>
      <c r="I25" s="45">
        <v>150</v>
      </c>
      <c r="J25" s="274">
        <f t="shared" si="3"/>
        <v>5.7905916415244949</v>
      </c>
      <c r="M25" s="135">
        <v>12803</v>
      </c>
      <c r="N25" s="135">
        <v>2951</v>
      </c>
    </row>
    <row r="26" spans="1:14" ht="12.95" customHeight="1" x14ac:dyDescent="0.2">
      <c r="A26" s="176" t="s">
        <v>245</v>
      </c>
      <c r="B26" s="85">
        <v>33327</v>
      </c>
      <c r="C26" s="85"/>
      <c r="D26" s="85">
        <f>'Collection I - 2014'!N26</f>
        <v>199296</v>
      </c>
      <c r="E26" s="175">
        <f t="shared" si="0"/>
        <v>5.9800162030785851</v>
      </c>
      <c r="F26" s="273">
        <f t="shared" si="1"/>
        <v>3.9388648041104687E-2</v>
      </c>
      <c r="G26" s="273">
        <f t="shared" si="2"/>
        <v>3.7532113037893382E-2</v>
      </c>
      <c r="H26" s="85">
        <v>533</v>
      </c>
      <c r="I26" s="45">
        <v>0</v>
      </c>
      <c r="J26" s="274">
        <f t="shared" si="3"/>
        <v>15.993038677348695</v>
      </c>
      <c r="M26" s="135">
        <v>7850</v>
      </c>
      <c r="N26" s="135">
        <v>7480</v>
      </c>
    </row>
    <row r="27" spans="1:14" ht="12.95" customHeight="1" x14ac:dyDescent="0.2">
      <c r="A27" s="176" t="s">
        <v>38</v>
      </c>
      <c r="B27" s="85">
        <v>15994</v>
      </c>
      <c r="C27" s="85"/>
      <c r="D27" s="85">
        <f>'Collection I - 2014'!N27</f>
        <v>76698</v>
      </c>
      <c r="E27" s="175">
        <f t="shared" si="0"/>
        <v>4.7954232837313997</v>
      </c>
      <c r="F27" s="273">
        <f t="shared" si="1"/>
        <v>0.12538788495136771</v>
      </c>
      <c r="G27" s="273">
        <f t="shared" si="2"/>
        <v>0.16769668048710526</v>
      </c>
      <c r="H27" s="85">
        <v>202</v>
      </c>
      <c r="I27" s="45">
        <v>296</v>
      </c>
      <c r="J27" s="274">
        <f t="shared" si="3"/>
        <v>31.136676253595098</v>
      </c>
      <c r="M27" s="135">
        <v>9617</v>
      </c>
      <c r="N27" s="135">
        <v>12862</v>
      </c>
    </row>
    <row r="28" spans="1:14" ht="12.95" customHeight="1" x14ac:dyDescent="0.2">
      <c r="A28" s="176" t="s">
        <v>246</v>
      </c>
      <c r="B28" s="85">
        <v>31477</v>
      </c>
      <c r="C28" s="85"/>
      <c r="D28" s="85">
        <f>'Collection I - 2014'!N28</f>
        <v>123063</v>
      </c>
      <c r="E28" s="175">
        <f t="shared" si="0"/>
        <v>3.9096165454141119</v>
      </c>
      <c r="F28" s="273">
        <f t="shared" si="1"/>
        <v>3.5128348894468683E-2</v>
      </c>
      <c r="G28" s="273">
        <f t="shared" si="2"/>
        <v>2.2460040792114607E-2</v>
      </c>
      <c r="H28" s="85">
        <v>105</v>
      </c>
      <c r="I28" s="45">
        <v>29</v>
      </c>
      <c r="J28" s="274">
        <f t="shared" si="3"/>
        <v>4.2570765956094929</v>
      </c>
      <c r="M28" s="135">
        <v>4323</v>
      </c>
      <c r="N28" s="135">
        <v>2764</v>
      </c>
    </row>
    <row r="29" spans="1:14" ht="12.95" customHeight="1" x14ac:dyDescent="0.2">
      <c r="A29" s="176" t="s">
        <v>39</v>
      </c>
      <c r="B29" s="85">
        <v>435716</v>
      </c>
      <c r="C29" s="85"/>
      <c r="D29" s="85">
        <f>'Collection I - 2014'!N29</f>
        <v>932541</v>
      </c>
      <c r="E29" s="175">
        <f t="shared" si="0"/>
        <v>2.1402496121326737</v>
      </c>
      <c r="F29" s="273">
        <f t="shared" si="1"/>
        <v>0.11353709917311947</v>
      </c>
      <c r="G29" s="273">
        <f t="shared" si="2"/>
        <v>0.12412322889824683</v>
      </c>
      <c r="H29" s="85">
        <v>1513</v>
      </c>
      <c r="I29" s="45">
        <v>5</v>
      </c>
      <c r="J29" s="274">
        <f t="shared" si="3"/>
        <v>3.4839207190004502</v>
      </c>
      <c r="M29" s="135">
        <v>105878</v>
      </c>
      <c r="N29" s="135">
        <v>115750</v>
      </c>
    </row>
    <row r="30" spans="1:14" ht="12.95" customHeight="1" x14ac:dyDescent="0.2">
      <c r="A30" s="176" t="s">
        <v>247</v>
      </c>
      <c r="B30" s="85">
        <v>10188</v>
      </c>
      <c r="C30" s="85"/>
      <c r="D30" s="85">
        <f>'Collection I - 2014'!N30</f>
        <v>48636</v>
      </c>
      <c r="E30" s="175">
        <f t="shared" si="0"/>
        <v>4.7738515901060072</v>
      </c>
      <c r="F30" s="273">
        <f t="shared" si="1"/>
        <v>5.5144337527757215E-2</v>
      </c>
      <c r="G30" s="273">
        <f t="shared" si="2"/>
        <v>3.0594621268196398E-2</v>
      </c>
      <c r="H30" s="85">
        <v>71</v>
      </c>
      <c r="I30" s="45">
        <v>2</v>
      </c>
      <c r="J30" s="274">
        <f t="shared" si="3"/>
        <v>7.1652925009815469</v>
      </c>
      <c r="M30" s="135">
        <v>2682</v>
      </c>
      <c r="N30" s="135">
        <v>1488</v>
      </c>
    </row>
    <row r="31" spans="1:14" ht="12.95" customHeight="1" x14ac:dyDescent="0.2">
      <c r="A31" s="176" t="s">
        <v>64</v>
      </c>
      <c r="B31" s="85">
        <v>1202</v>
      </c>
      <c r="C31" s="85"/>
      <c r="D31" s="85">
        <f>'Collection I - 2014'!N31</f>
        <v>7371</v>
      </c>
      <c r="E31" s="175">
        <f t="shared" si="0"/>
        <v>6.1322795341098173</v>
      </c>
      <c r="F31" s="273">
        <f t="shared" si="1"/>
        <v>0.11694478361145028</v>
      </c>
      <c r="G31" s="273">
        <f t="shared" si="2"/>
        <v>1.6958350291683626E-2</v>
      </c>
      <c r="H31" s="85">
        <v>0</v>
      </c>
      <c r="I31" s="45">
        <v>0</v>
      </c>
      <c r="J31" s="274">
        <f t="shared" si="3"/>
        <v>0</v>
      </c>
      <c r="M31" s="135">
        <v>862</v>
      </c>
      <c r="N31" s="135">
        <v>125</v>
      </c>
    </row>
    <row r="32" spans="1:14" ht="12.95" customHeight="1" x14ac:dyDescent="0.2">
      <c r="A32" s="176" t="s">
        <v>40</v>
      </c>
      <c r="B32" s="85">
        <v>235644</v>
      </c>
      <c r="C32" s="85"/>
      <c r="D32" s="85">
        <f>'Collection I - 2014'!N32</f>
        <v>619535</v>
      </c>
      <c r="E32" s="175">
        <f t="shared" si="0"/>
        <v>2.6291142570996926</v>
      </c>
      <c r="F32" s="273">
        <f t="shared" si="1"/>
        <v>9.2517775428345453E-2</v>
      </c>
      <c r="G32" s="273">
        <f t="shared" si="2"/>
        <v>3.8719362102221828E-2</v>
      </c>
      <c r="H32" s="85">
        <v>303</v>
      </c>
      <c r="I32" s="45">
        <v>150</v>
      </c>
      <c r="J32" s="274">
        <f t="shared" si="3"/>
        <v>1.9223914039822783</v>
      </c>
      <c r="M32" s="135">
        <v>57318</v>
      </c>
      <c r="N32" s="135">
        <v>23988</v>
      </c>
    </row>
    <row r="33" spans="1:14" ht="12.95" customHeight="1" x14ac:dyDescent="0.2">
      <c r="A33" s="176" t="s">
        <v>41</v>
      </c>
      <c r="B33" s="85">
        <v>98020</v>
      </c>
      <c r="C33" s="85"/>
      <c r="D33" s="85">
        <f>'Collection I - 2014'!N33</f>
        <v>347034</v>
      </c>
      <c r="E33" s="175">
        <f t="shared" si="0"/>
        <v>3.540440726382371</v>
      </c>
      <c r="F33" s="273">
        <f t="shared" si="1"/>
        <v>0.20528536108853887</v>
      </c>
      <c r="G33" s="273">
        <f t="shared" si="2"/>
        <v>0.12846003561610678</v>
      </c>
      <c r="H33" s="85">
        <v>427</v>
      </c>
      <c r="I33" s="45">
        <v>46</v>
      </c>
      <c r="J33" s="274">
        <f t="shared" si="3"/>
        <v>4.8255458069781678</v>
      </c>
      <c r="M33" s="135">
        <v>71241</v>
      </c>
      <c r="N33" s="135">
        <v>44580</v>
      </c>
    </row>
    <row r="34" spans="1:14" ht="12.95" customHeight="1" x14ac:dyDescent="0.2">
      <c r="A34" s="176" t="s">
        <v>42</v>
      </c>
      <c r="B34" s="85">
        <v>14839</v>
      </c>
      <c r="C34" s="85"/>
      <c r="D34" s="85">
        <f>'Collection I - 2014'!N34</f>
        <v>81146</v>
      </c>
      <c r="E34" s="175">
        <f t="shared" si="0"/>
        <v>5.4684277916301633</v>
      </c>
      <c r="F34" s="273">
        <f t="shared" si="1"/>
        <v>6.526507776107264E-2</v>
      </c>
      <c r="G34" s="273">
        <f t="shared" si="2"/>
        <v>6.4131318857368197E-2</v>
      </c>
      <c r="H34" s="85">
        <v>132</v>
      </c>
      <c r="I34" s="45">
        <v>0</v>
      </c>
      <c r="J34" s="274">
        <f t="shared" si="3"/>
        <v>8.8954781319495915</v>
      </c>
      <c r="M34" s="135">
        <v>5296</v>
      </c>
      <c r="N34" s="135">
        <v>5204</v>
      </c>
    </row>
    <row r="35" spans="1:14" ht="12.95" customHeight="1" x14ac:dyDescent="0.2">
      <c r="A35" s="176" t="s">
        <v>43</v>
      </c>
      <c r="B35" s="85">
        <v>47617</v>
      </c>
      <c r="C35" s="85"/>
      <c r="D35" s="85">
        <f>'Collection I - 2014'!N35</f>
        <v>170396</v>
      </c>
      <c r="E35" s="175">
        <f t="shared" si="0"/>
        <v>3.5784698742045906</v>
      </c>
      <c r="F35" s="273">
        <f t="shared" si="1"/>
        <v>8.201483602901477E-2</v>
      </c>
      <c r="G35" s="273">
        <f t="shared" si="2"/>
        <v>7.6598042207563555E-2</v>
      </c>
      <c r="H35" s="85">
        <v>230</v>
      </c>
      <c r="I35" s="45">
        <v>158</v>
      </c>
      <c r="J35" s="274">
        <f t="shared" si="3"/>
        <v>8.148350379066299</v>
      </c>
      <c r="M35" s="135">
        <v>13975</v>
      </c>
      <c r="N35" s="135">
        <v>13052</v>
      </c>
    </row>
    <row r="36" spans="1:14" ht="12.95" customHeight="1" x14ac:dyDescent="0.2">
      <c r="A36" s="176" t="s">
        <v>248</v>
      </c>
      <c r="B36" s="85">
        <v>135751</v>
      </c>
      <c r="C36" s="85"/>
      <c r="D36" s="85">
        <f>'Collection I - 2014'!N36</f>
        <v>353686</v>
      </c>
      <c r="E36" s="175">
        <f t="shared" si="0"/>
        <v>2.6054025384711714</v>
      </c>
      <c r="F36" s="273">
        <f t="shared" si="1"/>
        <v>0.11816978902190078</v>
      </c>
      <c r="G36" s="273">
        <f t="shared" si="2"/>
        <v>0.10994780681169172</v>
      </c>
      <c r="H36" s="85">
        <v>255</v>
      </c>
      <c r="I36" s="45">
        <v>109</v>
      </c>
      <c r="J36" s="274">
        <f t="shared" si="3"/>
        <v>2.6813798793379053</v>
      </c>
      <c r="M36" s="135">
        <v>41795</v>
      </c>
      <c r="N36" s="135">
        <v>38887</v>
      </c>
    </row>
    <row r="37" spans="1:14" ht="12.95" customHeight="1" x14ac:dyDescent="0.2">
      <c r="A37" s="176" t="s">
        <v>44</v>
      </c>
      <c r="B37" s="85">
        <v>11843</v>
      </c>
      <c r="C37" s="85"/>
      <c r="D37" s="85">
        <f>'Collection I - 2014'!N37</f>
        <v>38562</v>
      </c>
      <c r="E37" s="175">
        <f t="shared" si="0"/>
        <v>3.256100650173098</v>
      </c>
      <c r="F37" s="273">
        <f t="shared" si="1"/>
        <v>2.5361755095690056E-2</v>
      </c>
      <c r="G37" s="273">
        <f t="shared" si="2"/>
        <v>1.6855972200612003E-2</v>
      </c>
      <c r="H37" s="85">
        <v>540</v>
      </c>
      <c r="I37" s="45">
        <v>35</v>
      </c>
      <c r="J37" s="274">
        <f t="shared" si="3"/>
        <v>48.551887190745589</v>
      </c>
      <c r="M37" s="135">
        <v>978</v>
      </c>
      <c r="N37" s="135">
        <v>650</v>
      </c>
    </row>
    <row r="38" spans="1:14" ht="12.95" customHeight="1" x14ac:dyDescent="0.2">
      <c r="A38" s="176" t="s">
        <v>45</v>
      </c>
      <c r="B38" s="85">
        <v>26760</v>
      </c>
      <c r="C38" s="85"/>
      <c r="D38" s="85">
        <f>'Collection I - 2014'!N38</f>
        <v>81206</v>
      </c>
      <c r="E38" s="175">
        <f t="shared" si="0"/>
        <v>3.0346038863976084</v>
      </c>
      <c r="F38" s="273">
        <f t="shared" si="1"/>
        <v>3.7632687239859124E-2</v>
      </c>
      <c r="G38" s="273">
        <f t="shared" si="2"/>
        <v>1.3373396054478733E-2</v>
      </c>
      <c r="H38" s="85">
        <v>124</v>
      </c>
      <c r="I38" s="45">
        <v>0</v>
      </c>
      <c r="J38" s="274">
        <f t="shared" si="3"/>
        <v>4.6337817638266072</v>
      </c>
      <c r="M38" s="135">
        <v>3056</v>
      </c>
      <c r="N38" s="135">
        <v>1086</v>
      </c>
    </row>
    <row r="39" spans="1:14" ht="12.95" customHeight="1" x14ac:dyDescent="0.2">
      <c r="A39" s="176" t="s">
        <v>46</v>
      </c>
      <c r="B39" s="85">
        <v>12091</v>
      </c>
      <c r="C39" s="85"/>
      <c r="D39" s="85">
        <f>'Collection I - 2014'!N39</f>
        <v>39623</v>
      </c>
      <c r="E39" s="175">
        <f t="shared" si="0"/>
        <v>3.277065585973038</v>
      </c>
      <c r="F39" s="273">
        <f t="shared" si="1"/>
        <v>4.3207228125078871E-2</v>
      </c>
      <c r="G39" s="273">
        <f t="shared" si="2"/>
        <v>0</v>
      </c>
      <c r="H39" s="85">
        <v>58</v>
      </c>
      <c r="I39" s="45">
        <v>0</v>
      </c>
      <c r="J39" s="274">
        <f t="shared" si="3"/>
        <v>4.7969564138615501</v>
      </c>
      <c r="M39" s="135">
        <v>1712</v>
      </c>
      <c r="N39" s="135">
        <v>0</v>
      </c>
    </row>
    <row r="40" spans="1:14" ht="12.95" customHeight="1" x14ac:dyDescent="0.2">
      <c r="A40" s="176" t="s">
        <v>47</v>
      </c>
      <c r="B40" s="85">
        <v>39166</v>
      </c>
      <c r="C40" s="85"/>
      <c r="D40" s="85">
        <f>'Collection I - 2014'!N40</f>
        <v>125029</v>
      </c>
      <c r="E40" s="175">
        <f t="shared" si="0"/>
        <v>3.1922841239850892</v>
      </c>
      <c r="F40" s="273">
        <f t="shared" si="1"/>
        <v>0.13812795431459901</v>
      </c>
      <c r="G40" s="273">
        <f t="shared" si="2"/>
        <v>7.2943077206088183E-2</v>
      </c>
      <c r="H40" s="85">
        <v>188</v>
      </c>
      <c r="I40" s="45">
        <v>0</v>
      </c>
      <c r="J40" s="274">
        <f t="shared" si="3"/>
        <v>4.8000817035183578</v>
      </c>
      <c r="M40" s="135">
        <v>17270</v>
      </c>
      <c r="N40" s="135">
        <v>9120</v>
      </c>
    </row>
    <row r="41" spans="1:14" ht="12.95" customHeight="1" x14ac:dyDescent="0.2">
      <c r="A41" s="176" t="s">
        <v>249</v>
      </c>
      <c r="B41" s="85">
        <v>384320</v>
      </c>
      <c r="C41" s="85"/>
      <c r="D41" s="85">
        <f>'Collection I - 2014'!N41</f>
        <v>695548</v>
      </c>
      <c r="E41" s="175">
        <f t="shared" si="0"/>
        <v>1.8098147377185678</v>
      </c>
      <c r="F41" s="273">
        <f t="shared" si="1"/>
        <v>0.13772162381316602</v>
      </c>
      <c r="G41" s="273">
        <f t="shared" si="2"/>
        <v>0.560565194637897</v>
      </c>
      <c r="H41" s="85">
        <v>595</v>
      </c>
      <c r="I41" s="45">
        <v>70</v>
      </c>
      <c r="J41" s="274">
        <f t="shared" si="3"/>
        <v>1.7303288925895088</v>
      </c>
      <c r="M41" s="135">
        <v>95792</v>
      </c>
      <c r="N41" s="135">
        <v>389900</v>
      </c>
    </row>
    <row r="42" spans="1:14" ht="12.95" customHeight="1" x14ac:dyDescent="0.2">
      <c r="A42" s="176" t="s">
        <v>250</v>
      </c>
      <c r="B42" s="85">
        <v>77213</v>
      </c>
      <c r="C42" s="85"/>
      <c r="D42" s="85">
        <f>'Collection I - 2014'!N42</f>
        <v>100278</v>
      </c>
      <c r="E42" s="175">
        <f t="shared" si="0"/>
        <v>1.2987191276080452</v>
      </c>
      <c r="F42" s="273">
        <f t="shared" si="1"/>
        <v>5.3351682323141665E-3</v>
      </c>
      <c r="G42" s="273">
        <f t="shared" si="2"/>
        <v>3.1512395540397695E-3</v>
      </c>
      <c r="H42" s="85">
        <v>123</v>
      </c>
      <c r="I42" s="45">
        <v>448</v>
      </c>
      <c r="J42" s="274">
        <f t="shared" si="3"/>
        <v>7.3951277634595209</v>
      </c>
      <c r="M42" s="135">
        <v>535</v>
      </c>
      <c r="N42" s="135">
        <v>316</v>
      </c>
    </row>
    <row r="43" spans="1:14" ht="12.95" customHeight="1" x14ac:dyDescent="0.2">
      <c r="A43" s="176" t="s">
        <v>65</v>
      </c>
      <c r="B43" s="85">
        <v>156325</v>
      </c>
      <c r="C43" s="85"/>
      <c r="D43" s="85">
        <f>'Collection I - 2014'!N43</f>
        <v>452605</v>
      </c>
      <c r="E43" s="175">
        <f t="shared" si="0"/>
        <v>2.8952822645130336</v>
      </c>
      <c r="F43" s="273">
        <f t="shared" si="1"/>
        <v>0.10862009920349974</v>
      </c>
      <c r="G43" s="273">
        <f t="shared" si="2"/>
        <v>0.33962284994642128</v>
      </c>
      <c r="H43" s="85">
        <v>958</v>
      </c>
      <c r="I43" s="45">
        <v>64</v>
      </c>
      <c r="J43" s="274">
        <f t="shared" si="3"/>
        <v>6.5376619222773069</v>
      </c>
      <c r="M43" s="135">
        <v>49162</v>
      </c>
      <c r="N43" s="135">
        <v>153715</v>
      </c>
    </row>
    <row r="44" spans="1:14" ht="12.95" customHeight="1" x14ac:dyDescent="0.2">
      <c r="A44" s="176" t="s">
        <v>251</v>
      </c>
      <c r="B44" s="85">
        <v>23447</v>
      </c>
      <c r="C44" s="85"/>
      <c r="D44" s="85">
        <f>'Collection I - 2014'!N44</f>
        <v>65964</v>
      </c>
      <c r="E44" s="175">
        <f t="shared" si="0"/>
        <v>2.8133236661406578</v>
      </c>
      <c r="F44" s="273">
        <f t="shared" si="1"/>
        <v>4.70559699229883E-2</v>
      </c>
      <c r="G44" s="273">
        <f t="shared" si="2"/>
        <v>2.4710448123218725E-3</v>
      </c>
      <c r="H44" s="85">
        <v>132</v>
      </c>
      <c r="I44" s="45">
        <v>0</v>
      </c>
      <c r="J44" s="274">
        <f t="shared" si="3"/>
        <v>5.6297180876018258</v>
      </c>
      <c r="M44" s="135">
        <v>3104</v>
      </c>
      <c r="N44" s="135">
        <v>163</v>
      </c>
    </row>
    <row r="45" spans="1:14" ht="12.95" customHeight="1" x14ac:dyDescent="0.2">
      <c r="A45" s="176" t="s">
        <v>48</v>
      </c>
      <c r="B45" s="85">
        <v>22406</v>
      </c>
      <c r="C45" s="85"/>
      <c r="D45" s="85">
        <f>'Collection I - 2014'!N45</f>
        <v>323335</v>
      </c>
      <c r="E45" s="175">
        <f t="shared" si="0"/>
        <v>14.430732839418013</v>
      </c>
      <c r="F45" s="273">
        <f t="shared" si="1"/>
        <v>0.16126927180787728</v>
      </c>
      <c r="G45" s="273">
        <f t="shared" si="2"/>
        <v>7.927072540863192E-2</v>
      </c>
      <c r="H45" s="85">
        <v>98</v>
      </c>
      <c r="I45" s="45">
        <v>57</v>
      </c>
      <c r="J45" s="274">
        <f t="shared" si="3"/>
        <v>6.9177898777113267</v>
      </c>
      <c r="M45" s="135">
        <v>52144</v>
      </c>
      <c r="N45" s="135">
        <v>25631</v>
      </c>
    </row>
    <row r="46" spans="1:14" ht="12.95" customHeight="1" x14ac:dyDescent="0.2">
      <c r="A46" s="176" t="s">
        <v>49</v>
      </c>
      <c r="B46" s="85">
        <v>132488</v>
      </c>
      <c r="C46" s="85"/>
      <c r="D46" s="85">
        <f>'Collection I - 2014'!N46</f>
        <v>315437</v>
      </c>
      <c r="E46" s="175">
        <f t="shared" si="0"/>
        <v>2.3808722299378058</v>
      </c>
      <c r="F46" s="273">
        <f t="shared" si="1"/>
        <v>7.308907959434055E-2</v>
      </c>
      <c r="G46" s="273">
        <f t="shared" si="2"/>
        <v>8.4774455755031911E-2</v>
      </c>
      <c r="H46" s="85">
        <v>515</v>
      </c>
      <c r="I46" s="45">
        <v>873</v>
      </c>
      <c r="J46" s="274">
        <f t="shared" si="3"/>
        <v>10.476420506008091</v>
      </c>
      <c r="M46" s="135">
        <v>23055</v>
      </c>
      <c r="N46" s="135">
        <v>26741</v>
      </c>
    </row>
    <row r="47" spans="1:14" ht="12.95" customHeight="1" x14ac:dyDescent="0.2">
      <c r="A47" s="176" t="s">
        <v>252</v>
      </c>
      <c r="B47" s="85">
        <v>8669</v>
      </c>
      <c r="C47" s="85"/>
      <c r="D47" s="85">
        <f>'Collection I - 2014'!N47</f>
        <v>33414</v>
      </c>
      <c r="E47" s="175">
        <f t="shared" si="0"/>
        <v>3.8544238089745066</v>
      </c>
      <c r="F47" s="273">
        <f t="shared" si="1"/>
        <v>4.0731429939546301E-2</v>
      </c>
      <c r="G47" s="273">
        <f t="shared" si="2"/>
        <v>0.11935117016819298</v>
      </c>
      <c r="H47" s="85">
        <v>76</v>
      </c>
      <c r="I47" s="45">
        <v>0</v>
      </c>
      <c r="J47" s="274">
        <f t="shared" si="3"/>
        <v>8.7668704579536278</v>
      </c>
      <c r="M47" s="135">
        <v>1361</v>
      </c>
      <c r="N47" s="135">
        <v>3988</v>
      </c>
    </row>
    <row r="48" spans="1:14" ht="12.95" customHeight="1" x14ac:dyDescent="0.2">
      <c r="A48" s="176" t="s">
        <v>50</v>
      </c>
      <c r="B48" s="85">
        <v>20740</v>
      </c>
      <c r="C48" s="85"/>
      <c r="D48" s="85">
        <f>'Collection I - 2014'!N48</f>
        <v>91534</v>
      </c>
      <c r="E48" s="175">
        <f t="shared" si="0"/>
        <v>4.4134040501446483</v>
      </c>
      <c r="F48" s="273">
        <f t="shared" si="1"/>
        <v>9.6641685056918739E-2</v>
      </c>
      <c r="G48" s="273">
        <f t="shared" si="2"/>
        <v>1.734874472873468E-2</v>
      </c>
      <c r="H48" s="85">
        <v>83</v>
      </c>
      <c r="I48" s="45">
        <v>1</v>
      </c>
      <c r="J48" s="274">
        <f t="shared" si="3"/>
        <v>4.0501446480231431</v>
      </c>
      <c r="M48" s="135">
        <v>8846</v>
      </c>
      <c r="N48" s="135">
        <v>1588</v>
      </c>
    </row>
    <row r="49" spans="1:14" ht="12.95" customHeight="1" x14ac:dyDescent="0.2">
      <c r="A49" s="176" t="s">
        <v>253</v>
      </c>
      <c r="B49" s="85">
        <v>24199</v>
      </c>
      <c r="C49" s="85"/>
      <c r="D49" s="85">
        <f>'Collection I - 2014'!N49</f>
        <v>100029</v>
      </c>
      <c r="E49" s="175">
        <f t="shared" si="0"/>
        <v>4.1336005620066949</v>
      </c>
      <c r="F49" s="273">
        <f t="shared" si="1"/>
        <v>8.1196453028621704E-2</v>
      </c>
      <c r="G49" s="273">
        <f t="shared" si="2"/>
        <v>5.3374521388797246E-2</v>
      </c>
      <c r="H49" s="85">
        <v>218</v>
      </c>
      <c r="I49" s="45">
        <v>0</v>
      </c>
      <c r="J49" s="274">
        <f t="shared" si="3"/>
        <v>9.0086367205256419</v>
      </c>
      <c r="M49" s="135">
        <v>8122</v>
      </c>
      <c r="N49" s="135">
        <v>5339</v>
      </c>
    </row>
    <row r="50" spans="1:14" ht="12.95" customHeight="1" x14ac:dyDescent="0.2">
      <c r="A50" s="176" t="s">
        <v>254</v>
      </c>
      <c r="B50" s="85">
        <v>252603</v>
      </c>
      <c r="C50" s="85"/>
      <c r="D50" s="85">
        <f>'Collection I - 2014'!N50</f>
        <v>886366</v>
      </c>
      <c r="E50" s="175">
        <f t="shared" si="0"/>
        <v>3.5089290309299574</v>
      </c>
      <c r="F50" s="273">
        <f t="shared" si="1"/>
        <v>5.0399045089725918E-2</v>
      </c>
      <c r="G50" s="273">
        <f t="shared" si="2"/>
        <v>4.6211158821525197E-3</v>
      </c>
      <c r="H50" s="85">
        <v>2866</v>
      </c>
      <c r="I50" s="45">
        <v>82</v>
      </c>
      <c r="J50" s="274">
        <f t="shared" si="3"/>
        <v>11.670486890496154</v>
      </c>
      <c r="M50" s="135">
        <v>44672</v>
      </c>
      <c r="N50" s="135">
        <v>4096</v>
      </c>
    </row>
    <row r="51" spans="1:14" ht="12.95" customHeight="1" x14ac:dyDescent="0.2">
      <c r="A51" s="176" t="s">
        <v>51</v>
      </c>
      <c r="B51" s="85">
        <v>4330</v>
      </c>
      <c r="C51" s="85"/>
      <c r="D51" s="85">
        <f>'Collection I - 2014'!N51</f>
        <v>90316</v>
      </c>
      <c r="E51" s="175">
        <f t="shared" si="0"/>
        <v>20.858198614318706</v>
      </c>
      <c r="F51" s="273">
        <f t="shared" si="1"/>
        <v>2.0538996412595774E-2</v>
      </c>
      <c r="G51" s="273">
        <f t="shared" si="2"/>
        <v>1.6940519952167944E-3</v>
      </c>
      <c r="H51" s="85">
        <v>32</v>
      </c>
      <c r="I51" s="45">
        <v>0</v>
      </c>
      <c r="J51" s="274">
        <f t="shared" si="3"/>
        <v>7.3903002309468819</v>
      </c>
      <c r="M51" s="135">
        <v>1855</v>
      </c>
      <c r="N51" s="135">
        <v>153</v>
      </c>
    </row>
    <row r="52" spans="1:14" ht="12.95" customHeight="1" x14ac:dyDescent="0.2">
      <c r="A52" s="176" t="s">
        <v>52</v>
      </c>
      <c r="B52" s="85">
        <v>44409</v>
      </c>
      <c r="C52" s="85"/>
      <c r="D52" s="85">
        <f>'Collection I - 2014'!N52</f>
        <v>152220</v>
      </c>
      <c r="E52" s="175">
        <f t="shared" si="0"/>
        <v>3.4276835776531782</v>
      </c>
      <c r="F52" s="273">
        <f t="shared" si="1"/>
        <v>0.57328209170936806</v>
      </c>
      <c r="G52" s="273">
        <f t="shared" si="2"/>
        <v>8.2117987123899623E-3</v>
      </c>
      <c r="H52" s="85">
        <v>0</v>
      </c>
      <c r="I52" s="45">
        <v>0</v>
      </c>
      <c r="J52" s="274">
        <f t="shared" si="3"/>
        <v>0</v>
      </c>
      <c r="M52" s="135">
        <v>87265</v>
      </c>
      <c r="N52" s="135">
        <v>1250</v>
      </c>
    </row>
    <row r="53" spans="1:14" ht="12.95" customHeight="1" x14ac:dyDescent="0.2">
      <c r="A53" s="176" t="s">
        <v>53</v>
      </c>
      <c r="B53" s="85">
        <v>52745</v>
      </c>
      <c r="C53" s="85"/>
      <c r="D53" s="85">
        <f>'Collection I - 2014'!N53</f>
        <v>265522</v>
      </c>
      <c r="E53" s="175">
        <f t="shared" si="0"/>
        <v>5.0340695800549815</v>
      </c>
      <c r="F53" s="273">
        <f t="shared" si="1"/>
        <v>9.1137457536475314E-2</v>
      </c>
      <c r="G53" s="273">
        <f t="shared" si="2"/>
        <v>7.4603987616845308E-2</v>
      </c>
      <c r="H53" s="85">
        <v>436</v>
      </c>
      <c r="I53" s="45">
        <v>71</v>
      </c>
      <c r="J53" s="274">
        <f t="shared" si="3"/>
        <v>9.6122855246942844</v>
      </c>
      <c r="M53" s="135">
        <v>24199</v>
      </c>
      <c r="N53" s="135">
        <v>19809</v>
      </c>
    </row>
    <row r="54" spans="1:14" ht="12.95" customHeight="1" x14ac:dyDescent="0.2">
      <c r="A54" s="176" t="s">
        <v>255</v>
      </c>
      <c r="B54" s="85">
        <v>21638</v>
      </c>
      <c r="C54" s="85"/>
      <c r="D54" s="85">
        <f>'Collection I - 2014'!N54</f>
        <v>122960</v>
      </c>
      <c r="E54" s="175">
        <f t="shared" si="0"/>
        <v>5.6825954339587765</v>
      </c>
      <c r="F54" s="273">
        <f t="shared" si="1"/>
        <v>4.0712426805465191E-2</v>
      </c>
      <c r="G54" s="273">
        <f t="shared" si="2"/>
        <v>1.4199739752765127E-2</v>
      </c>
      <c r="H54" s="85">
        <v>116</v>
      </c>
      <c r="I54" s="45">
        <v>0</v>
      </c>
      <c r="J54" s="274">
        <f t="shared" si="3"/>
        <v>5.3609390886403547</v>
      </c>
      <c r="M54" s="135">
        <v>5006</v>
      </c>
      <c r="N54" s="135">
        <v>1746</v>
      </c>
    </row>
    <row r="55" spans="1:14" ht="12.95" customHeight="1" x14ac:dyDescent="0.2">
      <c r="A55" s="176" t="s">
        <v>54</v>
      </c>
      <c r="B55" s="85">
        <v>43745</v>
      </c>
      <c r="C55" s="85"/>
      <c r="D55" s="85">
        <f>'Collection I - 2014'!N55</f>
        <v>178712</v>
      </c>
      <c r="E55" s="175">
        <f t="shared" si="0"/>
        <v>4.0853126071551031</v>
      </c>
      <c r="F55" s="273">
        <f t="shared" si="1"/>
        <v>7.9966650252920907E-2</v>
      </c>
      <c r="G55" s="273">
        <f t="shared" si="2"/>
        <v>2.7295313129504454E-2</v>
      </c>
      <c r="H55" s="85">
        <v>345</v>
      </c>
      <c r="I55" s="45">
        <v>1</v>
      </c>
      <c r="J55" s="274">
        <f t="shared" si="3"/>
        <v>7.9094753686135553</v>
      </c>
      <c r="M55" s="135">
        <v>14291</v>
      </c>
      <c r="N55" s="135">
        <v>4878</v>
      </c>
    </row>
    <row r="56" spans="1:14" ht="12.95" customHeight="1" x14ac:dyDescent="0.2">
      <c r="A56" s="176" t="s">
        <v>55</v>
      </c>
      <c r="B56" s="85">
        <v>53315</v>
      </c>
      <c r="C56" s="85"/>
      <c r="D56" s="85">
        <f>'Collection I - 2014'!N56</f>
        <v>152357</v>
      </c>
      <c r="E56" s="175">
        <f t="shared" si="0"/>
        <v>2.857676076151177</v>
      </c>
      <c r="F56" s="273">
        <f t="shared" si="1"/>
        <v>0.13691527136921836</v>
      </c>
      <c r="G56" s="273">
        <f t="shared" si="2"/>
        <v>6.4893637968718207E-2</v>
      </c>
      <c r="H56" s="85">
        <v>202</v>
      </c>
      <c r="I56" s="45">
        <v>0</v>
      </c>
      <c r="J56" s="274">
        <f t="shared" si="3"/>
        <v>3.7888024008252836</v>
      </c>
      <c r="M56" s="135">
        <v>20860</v>
      </c>
      <c r="N56" s="135">
        <v>9887</v>
      </c>
    </row>
    <row r="57" spans="1:14" ht="12.95" customHeight="1" x14ac:dyDescent="0.2">
      <c r="A57" s="176" t="s">
        <v>56</v>
      </c>
      <c r="B57" s="85">
        <v>53162</v>
      </c>
      <c r="C57" s="85"/>
      <c r="D57" s="85">
        <f>'Collection I - 2014'!N57</f>
        <v>221048</v>
      </c>
      <c r="E57" s="175">
        <f t="shared" si="0"/>
        <v>4.1580075994131143</v>
      </c>
      <c r="F57" s="273">
        <f t="shared" si="1"/>
        <v>9.8019434692917379E-2</v>
      </c>
      <c r="G57" s="273">
        <f t="shared" si="2"/>
        <v>5.7304295899533134E-2</v>
      </c>
      <c r="H57" s="85">
        <v>247</v>
      </c>
      <c r="I57" s="45">
        <v>0</v>
      </c>
      <c r="J57" s="274">
        <f t="shared" si="3"/>
        <v>4.6461758398856325</v>
      </c>
      <c r="M57" s="135">
        <v>21667</v>
      </c>
      <c r="N57" s="135">
        <v>12667</v>
      </c>
    </row>
    <row r="58" spans="1:14" ht="12.95" customHeight="1" x14ac:dyDescent="0.2">
      <c r="A58" s="176" t="s">
        <v>57</v>
      </c>
      <c r="B58" s="85">
        <v>245829</v>
      </c>
      <c r="C58" s="85"/>
      <c r="D58" s="85">
        <f>'Collection I - 2014'!N58</f>
        <v>531061</v>
      </c>
      <c r="E58" s="175">
        <f t="shared" si="0"/>
        <v>2.1602862152146409</v>
      </c>
      <c r="F58" s="273">
        <f t="shared" si="1"/>
        <v>7.5985621237484965E-2</v>
      </c>
      <c r="G58" s="273">
        <f t="shared" si="2"/>
        <v>4.7037910899124583E-2</v>
      </c>
      <c r="H58" s="85">
        <v>885</v>
      </c>
      <c r="I58" s="45">
        <v>143</v>
      </c>
      <c r="J58" s="274">
        <f t="shared" si="3"/>
        <v>4.1817686277859814</v>
      </c>
      <c r="M58" s="135">
        <v>40353</v>
      </c>
      <c r="N58" s="135">
        <v>24980</v>
      </c>
    </row>
    <row r="59" spans="1:14" ht="12.95" customHeight="1" x14ac:dyDescent="0.2">
      <c r="A59" s="176" t="s">
        <v>58</v>
      </c>
      <c r="B59" s="85">
        <v>127049</v>
      </c>
      <c r="C59" s="85"/>
      <c r="D59" s="85">
        <f>'Collection I - 2014'!N59</f>
        <v>210289</v>
      </c>
      <c r="E59" s="175">
        <f t="shared" si="0"/>
        <v>1.6551802847720172</v>
      </c>
      <c r="F59" s="273">
        <f t="shared" si="1"/>
        <v>6.9618477428681477E-2</v>
      </c>
      <c r="G59" s="273">
        <f t="shared" si="2"/>
        <v>5.851471070764519E-2</v>
      </c>
      <c r="H59" s="85">
        <v>283</v>
      </c>
      <c r="I59" s="45">
        <v>73</v>
      </c>
      <c r="J59" s="274">
        <f t="shared" si="3"/>
        <v>2.8020684932585067</v>
      </c>
      <c r="M59" s="135">
        <v>14640</v>
      </c>
      <c r="N59" s="135">
        <v>12305</v>
      </c>
    </row>
    <row r="60" spans="1:14" ht="12.95" customHeight="1" x14ac:dyDescent="0.2">
      <c r="A60" s="176" t="s">
        <v>256</v>
      </c>
      <c r="B60" s="85">
        <v>4830</v>
      </c>
      <c r="C60" s="85"/>
      <c r="D60" s="85">
        <f>'Collection I - 2014'!N60</f>
        <v>30914</v>
      </c>
      <c r="E60" s="175">
        <f t="shared" si="0"/>
        <v>6.4004140786749479</v>
      </c>
      <c r="F60" s="273">
        <f t="shared" si="1"/>
        <v>4.2052144659377629E-2</v>
      </c>
      <c r="G60" s="273">
        <f t="shared" si="2"/>
        <v>3.2347803584136636E-2</v>
      </c>
      <c r="H60" s="85">
        <v>36</v>
      </c>
      <c r="I60" s="45">
        <v>0</v>
      </c>
      <c r="J60" s="274">
        <f t="shared" si="3"/>
        <v>7.4534161490683228</v>
      </c>
      <c r="M60" s="135">
        <v>1300</v>
      </c>
      <c r="N60" s="135">
        <v>1000</v>
      </c>
    </row>
    <row r="61" spans="1:14" ht="12.95" customHeight="1" x14ac:dyDescent="0.2">
      <c r="A61" s="176" t="s">
        <v>257</v>
      </c>
      <c r="B61" s="85">
        <v>113328</v>
      </c>
      <c r="C61" s="85"/>
      <c r="D61" s="85">
        <f>'Collection I - 2014'!N61</f>
        <v>363430</v>
      </c>
      <c r="E61" s="175">
        <f t="shared" si="0"/>
        <v>3.2068862064097132</v>
      </c>
      <c r="F61" s="273">
        <f t="shared" si="1"/>
        <v>6.7710425666565779E-2</v>
      </c>
      <c r="G61" s="273">
        <f t="shared" si="2"/>
        <v>2.2623338744737639E-2</v>
      </c>
      <c r="H61" s="85">
        <v>912</v>
      </c>
      <c r="I61" s="45">
        <v>0</v>
      </c>
      <c r="J61" s="274">
        <f t="shared" si="3"/>
        <v>8.0474375264718336</v>
      </c>
      <c r="M61" s="135">
        <v>24608</v>
      </c>
      <c r="N61" s="135">
        <v>8222</v>
      </c>
    </row>
    <row r="62" spans="1:14" ht="12.95" customHeight="1" x14ac:dyDescent="0.2">
      <c r="A62" s="176" t="s">
        <v>59</v>
      </c>
      <c r="B62" s="85">
        <v>22539</v>
      </c>
      <c r="C62" s="85"/>
      <c r="D62" s="85">
        <f>'Collection I - 2014'!N62</f>
        <v>61989</v>
      </c>
      <c r="E62" s="175">
        <f t="shared" si="0"/>
        <v>2.7502994808997738</v>
      </c>
      <c r="F62" s="273">
        <f t="shared" si="1"/>
        <v>7.015760860797883E-2</v>
      </c>
      <c r="G62" s="273">
        <f t="shared" si="2"/>
        <v>4.6169481682233941E-2</v>
      </c>
      <c r="H62" s="85">
        <v>457</v>
      </c>
      <c r="I62" s="45">
        <v>0</v>
      </c>
      <c r="J62" s="274">
        <f t="shared" si="3"/>
        <v>20.2759661031989</v>
      </c>
      <c r="M62" s="135">
        <v>4349</v>
      </c>
      <c r="N62" s="135">
        <v>2862</v>
      </c>
    </row>
    <row r="63" spans="1:14" ht="12.95" customHeight="1" x14ac:dyDescent="0.2">
      <c r="A63" s="176" t="s">
        <v>66</v>
      </c>
      <c r="B63" s="85">
        <v>59616</v>
      </c>
      <c r="C63" s="85"/>
      <c r="D63" s="85">
        <f>'Collection I - 2014'!N63</f>
        <v>226896</v>
      </c>
      <c r="E63" s="175">
        <f t="shared" si="0"/>
        <v>3.8059581320450886</v>
      </c>
      <c r="F63" s="273">
        <f t="shared" si="1"/>
        <v>4.1794478527607364E-2</v>
      </c>
      <c r="G63" s="273">
        <f t="shared" si="2"/>
        <v>2.0630597278048092E-2</v>
      </c>
      <c r="H63" s="85">
        <v>240</v>
      </c>
      <c r="I63" s="45">
        <v>216</v>
      </c>
      <c r="J63" s="274">
        <f t="shared" si="3"/>
        <v>7.6489533011272144</v>
      </c>
      <c r="M63" s="135">
        <v>9483</v>
      </c>
      <c r="N63" s="135">
        <v>4681</v>
      </c>
    </row>
    <row r="64" spans="1:14" ht="12.95" customHeight="1" x14ac:dyDescent="0.2">
      <c r="A64" s="224" t="s">
        <v>258</v>
      </c>
      <c r="B64" s="85">
        <v>52132</v>
      </c>
      <c r="C64" s="85"/>
      <c r="D64" s="85">
        <f>'Collection I - 2014'!N64</f>
        <v>157536</v>
      </c>
      <c r="E64" s="175">
        <f t="shared" si="0"/>
        <v>3.021867566945446</v>
      </c>
      <c r="F64" s="273">
        <f t="shared" si="1"/>
        <v>2.8355423522242535E-2</v>
      </c>
      <c r="G64" s="273">
        <f t="shared" si="2"/>
        <v>7.9289813122080027E-2</v>
      </c>
      <c r="H64" s="85">
        <v>300</v>
      </c>
      <c r="I64" s="45">
        <v>72</v>
      </c>
      <c r="J64" s="274">
        <f t="shared" si="3"/>
        <v>7.1357323716719101</v>
      </c>
      <c r="M64" s="135">
        <v>4467</v>
      </c>
      <c r="N64" s="135">
        <v>12491</v>
      </c>
    </row>
    <row r="65" spans="1:14" ht="12.95" customHeight="1" x14ac:dyDescent="0.2">
      <c r="A65" s="176" t="s">
        <v>60</v>
      </c>
      <c r="B65" s="85">
        <v>964</v>
      </c>
      <c r="C65" s="85"/>
      <c r="D65" s="85">
        <f>'Collection I - 2014'!N65</f>
        <v>13473</v>
      </c>
      <c r="E65" s="175">
        <f t="shared" si="0"/>
        <v>13.976141078838173</v>
      </c>
      <c r="F65" s="273">
        <f t="shared" si="1"/>
        <v>1.8555629778074668E-2</v>
      </c>
      <c r="G65" s="273">
        <f t="shared" si="2"/>
        <v>1.4844503822459734E-2</v>
      </c>
      <c r="H65" s="85">
        <v>1</v>
      </c>
      <c r="I65" s="45">
        <v>0</v>
      </c>
      <c r="J65" s="274">
        <f t="shared" si="3"/>
        <v>1.0373443983402491</v>
      </c>
      <c r="M65" s="135">
        <v>250</v>
      </c>
      <c r="N65" s="135">
        <v>200</v>
      </c>
    </row>
    <row r="66" spans="1:14" ht="12.95" customHeight="1" x14ac:dyDescent="0.2">
      <c r="A66" s="176" t="s">
        <v>259</v>
      </c>
      <c r="B66" s="85">
        <v>46286</v>
      </c>
      <c r="C66" s="85"/>
      <c r="D66" s="85">
        <f>'Collection I - 2014'!N66</f>
        <v>108849</v>
      </c>
      <c r="E66" s="175">
        <f t="shared" si="0"/>
        <v>2.3516614094974724</v>
      </c>
      <c r="F66" s="273">
        <f t="shared" si="1"/>
        <v>4.4786814761734142E-2</v>
      </c>
      <c r="G66" s="273">
        <f t="shared" si="2"/>
        <v>1.4928938253911382E-2</v>
      </c>
      <c r="H66" s="85">
        <v>80</v>
      </c>
      <c r="I66" s="45">
        <v>0</v>
      </c>
      <c r="J66" s="274">
        <f t="shared" si="3"/>
        <v>1.728384392688934</v>
      </c>
      <c r="M66" s="135">
        <v>4875</v>
      </c>
      <c r="N66" s="135">
        <v>1625</v>
      </c>
    </row>
    <row r="67" spans="1:14" ht="12.95" customHeight="1" x14ac:dyDescent="0.2">
      <c r="A67" s="176" t="s">
        <v>260</v>
      </c>
      <c r="B67" s="85">
        <v>40333</v>
      </c>
      <c r="C67" s="85"/>
      <c r="D67" s="85">
        <f>'Collection I - 2014'!N67</f>
        <v>151076</v>
      </c>
      <c r="E67" s="175">
        <f t="shared" si="0"/>
        <v>3.7457169067512956</v>
      </c>
      <c r="F67" s="273">
        <f t="shared" si="1"/>
        <v>0.13953242076835501</v>
      </c>
      <c r="G67" s="273">
        <f t="shared" si="2"/>
        <v>9.7997034605099426E-2</v>
      </c>
      <c r="H67" s="85">
        <v>257</v>
      </c>
      <c r="I67" s="45">
        <v>0</v>
      </c>
      <c r="J67" s="274">
        <f t="shared" si="3"/>
        <v>6.371953487218903</v>
      </c>
      <c r="M67" s="135">
        <v>21080</v>
      </c>
      <c r="N67" s="135">
        <v>14805</v>
      </c>
    </row>
    <row r="68" spans="1:14" ht="12.95" customHeight="1" x14ac:dyDescent="0.2">
      <c r="A68" s="176" t="s">
        <v>261</v>
      </c>
      <c r="B68" s="85">
        <v>25085</v>
      </c>
      <c r="C68" s="85"/>
      <c r="D68" s="85">
        <f>'Collection I - 2014'!N68</f>
        <v>106078</v>
      </c>
      <c r="E68" s="175">
        <f t="shared" si="0"/>
        <v>4.2287422762607134</v>
      </c>
      <c r="F68" s="273">
        <f t="shared" si="1"/>
        <v>3.485171289051453E-2</v>
      </c>
      <c r="G68" s="273">
        <f t="shared" si="2"/>
        <v>2.5867757687739211E-2</v>
      </c>
      <c r="H68" s="85">
        <v>122</v>
      </c>
      <c r="I68" s="45">
        <v>0</v>
      </c>
      <c r="J68" s="274">
        <f t="shared" si="3"/>
        <v>4.8634642216464021</v>
      </c>
      <c r="M68" s="135">
        <v>3697</v>
      </c>
      <c r="N68" s="135">
        <v>2744</v>
      </c>
    </row>
    <row r="69" spans="1:14" ht="12.95" customHeight="1" x14ac:dyDescent="0.2">
      <c r="A69" s="176" t="s">
        <v>262</v>
      </c>
      <c r="B69" s="85">
        <v>11525</v>
      </c>
      <c r="C69" s="85"/>
      <c r="D69" s="85">
        <f>'Collection I - 2014'!N69</f>
        <v>47036</v>
      </c>
      <c r="E69" s="175">
        <f t="shared" ref="E69:E72" si="4">D69/B69</f>
        <v>4.0812147505422995</v>
      </c>
      <c r="F69" s="273">
        <f t="shared" ref="F69:F72" si="5">M69/$D69</f>
        <v>7.4496130623352322E-2</v>
      </c>
      <c r="G69" s="273">
        <f t="shared" ref="G69:G72" si="6">N69/$D69</f>
        <v>4.4221447401989966E-2</v>
      </c>
      <c r="H69" s="85">
        <v>92</v>
      </c>
      <c r="I69" s="45">
        <v>0</v>
      </c>
      <c r="J69" s="274">
        <f t="shared" ref="J69:J72" si="7">((H69+I69)/B69)*1000</f>
        <v>7.9826464208242953</v>
      </c>
      <c r="M69" s="135">
        <v>3504</v>
      </c>
      <c r="N69" s="135">
        <v>2080</v>
      </c>
    </row>
    <row r="70" spans="1:14" ht="12.95" customHeight="1" x14ac:dyDescent="0.2">
      <c r="A70" s="176" t="s">
        <v>61</v>
      </c>
      <c r="B70" s="85">
        <v>15406</v>
      </c>
      <c r="C70" s="85"/>
      <c r="D70" s="85">
        <f>'Collection I - 2014'!N70</f>
        <v>37175</v>
      </c>
      <c r="E70" s="175">
        <f t="shared" si="4"/>
        <v>2.4130209009476826</v>
      </c>
      <c r="F70" s="273">
        <f t="shared" si="5"/>
        <v>0.14950907868190988</v>
      </c>
      <c r="G70" s="273">
        <f t="shared" si="6"/>
        <v>3.0558170813718897E-2</v>
      </c>
      <c r="H70" s="85">
        <v>88</v>
      </c>
      <c r="I70" s="45">
        <v>0</v>
      </c>
      <c r="J70" s="274">
        <f t="shared" si="7"/>
        <v>5.7120602362715829</v>
      </c>
      <c r="M70" s="135">
        <v>5558</v>
      </c>
      <c r="N70" s="135">
        <v>1136</v>
      </c>
    </row>
    <row r="71" spans="1:14" ht="12.95" customHeight="1" x14ac:dyDescent="0.2">
      <c r="A71" s="225" t="s">
        <v>263</v>
      </c>
      <c r="B71" s="46">
        <v>14743</v>
      </c>
      <c r="C71" s="85"/>
      <c r="D71" s="85">
        <f>'Collection I - 2014'!N71</f>
        <v>108536</v>
      </c>
      <c r="E71" s="175">
        <f t="shared" si="4"/>
        <v>7.361866648578987</v>
      </c>
      <c r="F71" s="273">
        <f t="shared" si="5"/>
        <v>6.6494066484852954E-2</v>
      </c>
      <c r="G71" s="273">
        <f t="shared" si="6"/>
        <v>5.2130168791921574E-2</v>
      </c>
      <c r="H71" s="85">
        <v>200</v>
      </c>
      <c r="I71" s="45">
        <v>0</v>
      </c>
      <c r="J71" s="274">
        <f t="shared" si="7"/>
        <v>13.565760021705215</v>
      </c>
      <c r="M71" s="135">
        <v>7217</v>
      </c>
      <c r="N71" s="135">
        <v>5658</v>
      </c>
    </row>
    <row r="72" spans="1:14" ht="12.95" customHeight="1" x14ac:dyDescent="0.2">
      <c r="A72" s="228" t="s">
        <v>62</v>
      </c>
      <c r="B72" s="200">
        <f>SUM(B4:B71)</f>
        <v>4671955</v>
      </c>
      <c r="C72" s="200" t="s">
        <v>223</v>
      </c>
      <c r="D72" s="200">
        <f>SUM(D4:D71)</f>
        <v>14755592</v>
      </c>
      <c r="E72" s="276">
        <f t="shared" si="4"/>
        <v>3.1583335027841666</v>
      </c>
      <c r="F72" s="277">
        <f t="shared" si="5"/>
        <v>9.3951906504327304E-2</v>
      </c>
      <c r="G72" s="277">
        <f t="shared" si="6"/>
        <v>9.0296614327639316E-2</v>
      </c>
      <c r="H72" s="200">
        <f>SUM(H4:H71)</f>
        <v>23003</v>
      </c>
      <c r="I72" s="200">
        <f>SUM(I4:I71)</f>
        <v>4119</v>
      </c>
      <c r="J72" s="278">
        <f t="shared" si="7"/>
        <v>5.8052785183076461</v>
      </c>
      <c r="M72" s="271">
        <f>SUM(M4:M71)</f>
        <v>1386316</v>
      </c>
      <c r="N72" s="271">
        <f>SUM(N4:N71)</f>
        <v>1332380</v>
      </c>
    </row>
    <row r="73" spans="1:14" s="47" customFormat="1" x14ac:dyDescent="0.2">
      <c r="A73" s="176" t="s">
        <v>148</v>
      </c>
      <c r="B73" s="84"/>
      <c r="D73" s="84"/>
      <c r="E73" s="173">
        <v>2.5</v>
      </c>
      <c r="F73" s="84"/>
      <c r="G73" s="326">
        <v>0.04</v>
      </c>
      <c r="H73" s="107"/>
      <c r="I73" s="84"/>
      <c r="J73" s="177"/>
    </row>
    <row r="74" spans="1:14" s="47" customFormat="1" x14ac:dyDescent="0.2">
      <c r="A74" s="176" t="s">
        <v>84</v>
      </c>
      <c r="B74" s="84"/>
      <c r="C74" s="178"/>
      <c r="D74" s="84"/>
      <c r="E74" s="173">
        <v>3.5</v>
      </c>
      <c r="F74" s="84"/>
      <c r="G74" s="84"/>
      <c r="H74" s="107"/>
      <c r="I74" s="84"/>
      <c r="J74" s="177"/>
    </row>
    <row r="75" spans="1:14" s="47" customFormat="1" x14ac:dyDescent="0.2">
      <c r="A75" s="176" t="s">
        <v>229</v>
      </c>
      <c r="B75" s="84"/>
      <c r="C75" s="178"/>
      <c r="D75" s="84"/>
      <c r="E75" s="173">
        <v>4.5</v>
      </c>
      <c r="F75" s="84"/>
      <c r="G75" s="84"/>
      <c r="H75" s="107"/>
      <c r="I75" s="84"/>
      <c r="J75" s="177"/>
    </row>
    <row r="76" spans="1:14" s="47" customFormat="1" x14ac:dyDescent="0.2">
      <c r="C76" s="84" t="s">
        <v>224</v>
      </c>
      <c r="H76" s="249"/>
      <c r="J76" s="147"/>
    </row>
  </sheetData>
  <mergeCells count="1">
    <mergeCell ref="A1:J2"/>
  </mergeCells>
  <phoneticPr fontId="0" type="noConversion"/>
  <printOptions horizontalCentered="1" verticalCentered="1" gridLines="1"/>
  <pageMargins left="0.5" right="0.5" top="0.75" bottom="0.75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85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ColWidth="8.85546875" defaultRowHeight="12.75" x14ac:dyDescent="0.2"/>
  <cols>
    <col min="1" max="1" width="29.140625" style="84" customWidth="1"/>
    <col min="2" max="2" width="9.85546875" style="84" customWidth="1"/>
    <col min="3" max="3" width="1.85546875" style="84" bestFit="1" customWidth="1"/>
    <col min="4" max="4" width="8.85546875" style="84"/>
    <col min="5" max="7" width="8" style="84" customWidth="1"/>
    <col min="8" max="8" width="9.140625" style="173"/>
    <col min="9" max="9" width="9.5703125" style="173" bestFit="1" customWidth="1"/>
    <col min="10" max="10" width="9" style="84" customWidth="1"/>
    <col min="11" max="12" width="8.140625" style="84" customWidth="1"/>
    <col min="13" max="13" width="10" style="144" customWidth="1"/>
    <col min="14" max="14" width="9.140625" style="84"/>
    <col min="15" max="15" width="9.140625" style="177"/>
    <col min="16" max="16" width="21" style="183" customWidth="1"/>
    <col min="17" max="16384" width="8.85546875" style="84"/>
  </cols>
  <sheetData>
    <row r="1" spans="1:16" ht="12.95" customHeight="1" x14ac:dyDescent="0.2">
      <c r="A1" s="389" t="s">
        <v>225</v>
      </c>
      <c r="B1" s="395"/>
      <c r="C1" s="395"/>
      <c r="D1" s="410" t="s">
        <v>226</v>
      </c>
      <c r="E1" s="411"/>
      <c r="F1" s="411"/>
      <c r="G1" s="411"/>
      <c r="H1" s="411"/>
      <c r="I1" s="411"/>
      <c r="J1" s="411"/>
      <c r="K1" s="411"/>
      <c r="L1" s="411"/>
      <c r="M1" s="412"/>
      <c r="N1" s="398"/>
      <c r="O1" s="399"/>
    </row>
    <row r="2" spans="1:16" ht="12.95" customHeight="1" x14ac:dyDescent="0.2">
      <c r="A2" s="396"/>
      <c r="B2" s="397"/>
      <c r="C2" s="397"/>
      <c r="D2" s="413"/>
      <c r="E2" s="414"/>
      <c r="F2" s="414"/>
      <c r="G2" s="414"/>
      <c r="H2" s="414"/>
      <c r="I2" s="414"/>
      <c r="J2" s="414"/>
      <c r="K2" s="414"/>
      <c r="L2" s="414"/>
      <c r="M2" s="415"/>
      <c r="N2" s="400"/>
      <c r="O2" s="401"/>
    </row>
    <row r="3" spans="1:16" s="202" customFormat="1" ht="12.95" customHeight="1" x14ac:dyDescent="0.2">
      <c r="A3" s="404" t="s">
        <v>23</v>
      </c>
      <c r="B3" s="405" t="s">
        <v>2</v>
      </c>
      <c r="C3" s="408"/>
      <c r="D3" s="402" t="s">
        <v>67</v>
      </c>
      <c r="E3" s="407"/>
      <c r="F3" s="403"/>
      <c r="G3" s="402" t="s">
        <v>68</v>
      </c>
      <c r="H3" s="407"/>
      <c r="I3" s="407"/>
      <c r="J3" s="403"/>
      <c r="K3" s="402" t="s">
        <v>69</v>
      </c>
      <c r="L3" s="407"/>
      <c r="M3" s="403"/>
      <c r="N3" s="402" t="s">
        <v>228</v>
      </c>
      <c r="O3" s="403"/>
      <c r="P3" s="201"/>
    </row>
    <row r="4" spans="1:16" s="211" customFormat="1" ht="39" x14ac:dyDescent="0.25">
      <c r="A4" s="377"/>
      <c r="B4" s="406"/>
      <c r="C4" s="409"/>
      <c r="D4" s="203" t="s">
        <v>70</v>
      </c>
      <c r="E4" s="204" t="s">
        <v>71</v>
      </c>
      <c r="F4" s="205" t="s">
        <v>72</v>
      </c>
      <c r="G4" s="206" t="s">
        <v>73</v>
      </c>
      <c r="H4" s="207" t="s">
        <v>74</v>
      </c>
      <c r="I4" s="207" t="s">
        <v>75</v>
      </c>
      <c r="J4" s="208" t="s">
        <v>76</v>
      </c>
      <c r="K4" s="206" t="s">
        <v>77</v>
      </c>
      <c r="L4" s="204" t="s">
        <v>78</v>
      </c>
      <c r="M4" s="209" t="s">
        <v>79</v>
      </c>
      <c r="N4" s="86" t="s">
        <v>227</v>
      </c>
      <c r="O4" s="146" t="s">
        <v>292</v>
      </c>
      <c r="P4" s="210"/>
    </row>
    <row r="5" spans="1:16" ht="12.95" customHeight="1" x14ac:dyDescent="0.25">
      <c r="A5" s="176" t="s">
        <v>232</v>
      </c>
      <c r="B5" s="85">
        <v>62486</v>
      </c>
      <c r="C5" s="85"/>
      <c r="D5" s="212">
        <v>2012</v>
      </c>
      <c r="E5" s="213" t="s">
        <v>281</v>
      </c>
      <c r="F5" s="214">
        <v>96408</v>
      </c>
      <c r="G5" s="215" t="s">
        <v>274</v>
      </c>
      <c r="H5" s="45">
        <v>4</v>
      </c>
      <c r="I5" s="175">
        <v>4</v>
      </c>
      <c r="J5" s="144">
        <f>B5/I5</f>
        <v>15621.5</v>
      </c>
      <c r="K5" s="45">
        <v>24</v>
      </c>
      <c r="L5" s="175">
        <v>16.899999999999999</v>
      </c>
      <c r="M5" s="144">
        <f>B5/L5</f>
        <v>3697.3964497041425</v>
      </c>
      <c r="N5" s="216">
        <v>0</v>
      </c>
      <c r="O5" s="217">
        <v>0</v>
      </c>
      <c r="P5" s="218"/>
    </row>
    <row r="6" spans="1:16" ht="12.95" customHeight="1" x14ac:dyDescent="0.25">
      <c r="A6" s="176" t="s">
        <v>31</v>
      </c>
      <c r="B6" s="85">
        <v>25713</v>
      </c>
      <c r="C6" s="85"/>
      <c r="D6" s="212">
        <v>2013</v>
      </c>
      <c r="E6" s="213" t="s">
        <v>281</v>
      </c>
      <c r="F6" s="219">
        <v>56000</v>
      </c>
      <c r="G6" s="215">
        <v>30000</v>
      </c>
      <c r="H6" s="45">
        <v>2</v>
      </c>
      <c r="I6" s="175">
        <v>2</v>
      </c>
      <c r="J6" s="144">
        <f t="shared" ref="J6:J69" si="0">B6/I6</f>
        <v>12856.5</v>
      </c>
      <c r="K6" s="45">
        <v>18</v>
      </c>
      <c r="L6" s="175">
        <v>14.85</v>
      </c>
      <c r="M6" s="144">
        <f t="shared" ref="M6:M69" si="1">B6/L6</f>
        <v>1731.5151515151515</v>
      </c>
      <c r="N6" s="216">
        <v>0</v>
      </c>
      <c r="O6" s="217">
        <v>0</v>
      </c>
      <c r="P6" s="218"/>
    </row>
    <row r="7" spans="1:16" ht="12.95" customHeight="1" x14ac:dyDescent="0.25">
      <c r="A7" s="176" t="s">
        <v>233</v>
      </c>
      <c r="B7" s="85">
        <v>117029</v>
      </c>
      <c r="C7" s="85"/>
      <c r="D7" s="212">
        <v>1992</v>
      </c>
      <c r="E7" s="213" t="s">
        <v>281</v>
      </c>
      <c r="F7" s="219">
        <v>102719</v>
      </c>
      <c r="G7" s="215">
        <v>38500</v>
      </c>
      <c r="H7" s="45">
        <v>13</v>
      </c>
      <c r="I7" s="175">
        <v>13</v>
      </c>
      <c r="J7" s="144">
        <f t="shared" si="0"/>
        <v>9002.2307692307695</v>
      </c>
      <c r="K7" s="45">
        <v>74</v>
      </c>
      <c r="L7" s="175">
        <v>63.6</v>
      </c>
      <c r="M7" s="144">
        <f t="shared" si="1"/>
        <v>1840.0786163522012</v>
      </c>
      <c r="N7" s="216">
        <v>6</v>
      </c>
      <c r="O7" s="217">
        <v>30</v>
      </c>
      <c r="P7" s="218"/>
    </row>
    <row r="8" spans="1:16" ht="12.95" customHeight="1" x14ac:dyDescent="0.25">
      <c r="A8" s="176" t="s">
        <v>234</v>
      </c>
      <c r="B8" s="85">
        <v>23034</v>
      </c>
      <c r="C8" s="85"/>
      <c r="D8" s="212">
        <v>2007</v>
      </c>
      <c r="E8" s="213" t="s">
        <v>281</v>
      </c>
      <c r="F8" s="219">
        <v>86528</v>
      </c>
      <c r="G8" s="215" t="s">
        <v>274</v>
      </c>
      <c r="H8" s="45">
        <v>1</v>
      </c>
      <c r="I8" s="175">
        <v>1</v>
      </c>
      <c r="J8" s="144">
        <f t="shared" si="0"/>
        <v>23034</v>
      </c>
      <c r="K8" s="45">
        <v>22</v>
      </c>
      <c r="L8" s="175">
        <v>15.75</v>
      </c>
      <c r="M8" s="144">
        <f t="shared" si="1"/>
        <v>1462.4761904761904</v>
      </c>
      <c r="N8" s="216">
        <v>0</v>
      </c>
      <c r="O8" s="217">
        <v>0</v>
      </c>
      <c r="P8" s="218"/>
    </row>
    <row r="9" spans="1:16" ht="12.95" customHeight="1" x14ac:dyDescent="0.25">
      <c r="A9" s="176" t="s">
        <v>32</v>
      </c>
      <c r="B9" s="85">
        <v>30432</v>
      </c>
      <c r="C9" s="85"/>
      <c r="D9" s="212">
        <v>2014</v>
      </c>
      <c r="E9" s="213" t="s">
        <v>281</v>
      </c>
      <c r="F9" s="219">
        <v>55635</v>
      </c>
      <c r="G9" s="215" t="s">
        <v>274</v>
      </c>
      <c r="H9" s="45">
        <v>1</v>
      </c>
      <c r="I9" s="175">
        <v>1</v>
      </c>
      <c r="J9" s="144">
        <f t="shared" si="0"/>
        <v>30432</v>
      </c>
      <c r="K9" s="45">
        <v>23</v>
      </c>
      <c r="L9" s="175">
        <v>9.5500000000000007</v>
      </c>
      <c r="M9" s="144">
        <f t="shared" si="1"/>
        <v>3186.596858638743</v>
      </c>
      <c r="N9" s="216">
        <v>13</v>
      </c>
      <c r="O9" s="217">
        <v>55</v>
      </c>
      <c r="P9" s="218"/>
    </row>
    <row r="10" spans="1:16" ht="12.95" customHeight="1" x14ac:dyDescent="0.25">
      <c r="A10" s="176" t="s">
        <v>235</v>
      </c>
      <c r="B10" s="85">
        <v>41145</v>
      </c>
      <c r="C10" s="85"/>
      <c r="D10" s="212">
        <v>1981</v>
      </c>
      <c r="E10" s="213" t="s">
        <v>282</v>
      </c>
      <c r="F10" s="219">
        <v>42286</v>
      </c>
      <c r="G10" s="215" t="s">
        <v>274</v>
      </c>
      <c r="H10" s="45">
        <v>1</v>
      </c>
      <c r="I10" s="175">
        <v>1</v>
      </c>
      <c r="J10" s="144">
        <f t="shared" si="0"/>
        <v>41145</v>
      </c>
      <c r="K10" s="45">
        <v>14</v>
      </c>
      <c r="L10" s="175">
        <v>10.68</v>
      </c>
      <c r="M10" s="144">
        <f t="shared" si="1"/>
        <v>3852.5280898876404</v>
      </c>
      <c r="N10" s="216">
        <v>55</v>
      </c>
      <c r="O10" s="217">
        <v>300</v>
      </c>
      <c r="P10" s="218"/>
    </row>
    <row r="11" spans="1:16" ht="12.95" customHeight="1" x14ac:dyDescent="0.25">
      <c r="A11" s="176" t="s">
        <v>236</v>
      </c>
      <c r="B11" s="85">
        <v>36198</v>
      </c>
      <c r="C11" s="85"/>
      <c r="D11" s="212">
        <v>2011</v>
      </c>
      <c r="E11" s="213" t="s">
        <v>281</v>
      </c>
      <c r="F11" s="219">
        <v>58266</v>
      </c>
      <c r="G11" s="215">
        <v>32656</v>
      </c>
      <c r="H11" s="45">
        <v>4</v>
      </c>
      <c r="I11" s="175">
        <v>4</v>
      </c>
      <c r="J11" s="144">
        <f t="shared" si="0"/>
        <v>9049.5</v>
      </c>
      <c r="K11" s="45">
        <v>29</v>
      </c>
      <c r="L11" s="175">
        <v>23.38</v>
      </c>
      <c r="M11" s="144">
        <f t="shared" si="1"/>
        <v>1548.2463644140291</v>
      </c>
      <c r="N11" s="216">
        <v>0</v>
      </c>
      <c r="O11" s="217">
        <v>0</v>
      </c>
      <c r="P11" s="218"/>
    </row>
    <row r="12" spans="1:16" ht="12.95" customHeight="1" x14ac:dyDescent="0.25">
      <c r="A12" s="176" t="s">
        <v>33</v>
      </c>
      <c r="B12" s="85">
        <v>13885</v>
      </c>
      <c r="C12" s="85"/>
      <c r="D12" s="212">
        <v>2000</v>
      </c>
      <c r="E12" s="213" t="s">
        <v>282</v>
      </c>
      <c r="F12" s="219">
        <v>61916</v>
      </c>
      <c r="G12" s="215">
        <v>30000</v>
      </c>
      <c r="H12" s="45">
        <v>0</v>
      </c>
      <c r="I12" s="175">
        <v>0</v>
      </c>
      <c r="J12" s="144"/>
      <c r="K12" s="45">
        <v>18</v>
      </c>
      <c r="L12" s="175">
        <v>13.05</v>
      </c>
      <c r="M12" s="144">
        <f t="shared" si="1"/>
        <v>1063.9846743295018</v>
      </c>
      <c r="N12" s="216">
        <v>0</v>
      </c>
      <c r="O12" s="217">
        <v>0</v>
      </c>
      <c r="P12" s="218"/>
    </row>
    <row r="13" spans="1:16" ht="12.95" customHeight="1" x14ac:dyDescent="0.25">
      <c r="A13" s="176" t="s">
        <v>237</v>
      </c>
      <c r="B13" s="85">
        <v>125064</v>
      </c>
      <c r="C13" s="85"/>
      <c r="D13" s="212">
        <v>2012</v>
      </c>
      <c r="E13" s="213" t="s">
        <v>281</v>
      </c>
      <c r="F13" s="219">
        <v>88421</v>
      </c>
      <c r="G13" s="215">
        <v>42286</v>
      </c>
      <c r="H13" s="45">
        <v>12</v>
      </c>
      <c r="I13" s="175">
        <v>12</v>
      </c>
      <c r="J13" s="144">
        <f t="shared" si="0"/>
        <v>10422</v>
      </c>
      <c r="K13" s="45">
        <v>79</v>
      </c>
      <c r="L13" s="175">
        <v>64.38</v>
      </c>
      <c r="M13" s="144">
        <f t="shared" si="1"/>
        <v>1942.5908667287979</v>
      </c>
      <c r="N13" s="216">
        <v>4</v>
      </c>
      <c r="O13" s="217">
        <v>2000</v>
      </c>
      <c r="P13" s="218"/>
    </row>
    <row r="14" spans="1:16" ht="12.95" customHeight="1" x14ac:dyDescent="0.25">
      <c r="A14" s="176" t="s">
        <v>34</v>
      </c>
      <c r="B14" s="85">
        <v>197204</v>
      </c>
      <c r="C14" s="85"/>
      <c r="D14" s="212">
        <v>2012</v>
      </c>
      <c r="E14" s="213" t="s">
        <v>281</v>
      </c>
      <c r="F14" s="219">
        <v>92227</v>
      </c>
      <c r="G14" s="215">
        <v>31990</v>
      </c>
      <c r="H14" s="45">
        <v>17</v>
      </c>
      <c r="I14" s="175">
        <v>15.68</v>
      </c>
      <c r="J14" s="144">
        <f t="shared" si="0"/>
        <v>12576.785714285714</v>
      </c>
      <c r="K14" s="45">
        <v>147</v>
      </c>
      <c r="L14" s="175">
        <v>119.11</v>
      </c>
      <c r="M14" s="144">
        <f t="shared" si="1"/>
        <v>1655.6460414742676</v>
      </c>
      <c r="N14" s="216">
        <v>0</v>
      </c>
      <c r="O14" s="217">
        <v>0</v>
      </c>
      <c r="P14" s="218"/>
    </row>
    <row r="15" spans="1:16" ht="12.95" customHeight="1" x14ac:dyDescent="0.25">
      <c r="A15" s="176" t="s">
        <v>35</v>
      </c>
      <c r="B15" s="85">
        <v>9894</v>
      </c>
      <c r="C15" s="85"/>
      <c r="D15" s="212">
        <v>2001</v>
      </c>
      <c r="E15" s="213" t="s">
        <v>282</v>
      </c>
      <c r="F15" s="219">
        <v>26250</v>
      </c>
      <c r="G15" s="215">
        <v>38000</v>
      </c>
      <c r="H15" s="45">
        <v>0</v>
      </c>
      <c r="I15" s="175">
        <v>0</v>
      </c>
      <c r="J15" s="144"/>
      <c r="K15" s="45">
        <v>4</v>
      </c>
      <c r="L15" s="175">
        <v>2</v>
      </c>
      <c r="M15" s="144">
        <f t="shared" si="1"/>
        <v>4947</v>
      </c>
      <c r="N15" s="216">
        <v>0</v>
      </c>
      <c r="O15" s="217">
        <v>0</v>
      </c>
      <c r="P15" s="218"/>
    </row>
    <row r="16" spans="1:16" ht="12.95" customHeight="1" x14ac:dyDescent="0.25">
      <c r="A16" s="176" t="s">
        <v>36</v>
      </c>
      <c r="B16" s="85">
        <v>6679</v>
      </c>
      <c r="C16" s="85"/>
      <c r="D16" s="212">
        <v>2014</v>
      </c>
      <c r="E16" s="220" t="s">
        <v>282</v>
      </c>
      <c r="F16" s="219">
        <v>39736</v>
      </c>
      <c r="G16" s="215">
        <v>35000</v>
      </c>
      <c r="H16" s="45">
        <v>0</v>
      </c>
      <c r="I16" s="175">
        <v>0</v>
      </c>
      <c r="J16" s="144"/>
      <c r="K16" s="45">
        <v>44</v>
      </c>
      <c r="L16" s="175">
        <v>32.950000000000003</v>
      </c>
      <c r="M16" s="144">
        <f t="shared" si="1"/>
        <v>202.70106221547798</v>
      </c>
      <c r="N16" s="216">
        <v>15</v>
      </c>
      <c r="O16" s="217">
        <v>120</v>
      </c>
      <c r="P16" s="218"/>
    </row>
    <row r="17" spans="1:16" ht="12.95" customHeight="1" x14ac:dyDescent="0.25">
      <c r="A17" s="176" t="s">
        <v>238</v>
      </c>
      <c r="B17" s="85">
        <v>10151</v>
      </c>
      <c r="C17" s="85"/>
      <c r="D17" s="212">
        <v>2009</v>
      </c>
      <c r="E17" s="213" t="s">
        <v>282</v>
      </c>
      <c r="F17" s="219">
        <v>49400</v>
      </c>
      <c r="G17" s="215">
        <v>40000</v>
      </c>
      <c r="H17" s="45">
        <v>1</v>
      </c>
      <c r="I17" s="175">
        <v>0.9</v>
      </c>
      <c r="J17" s="144">
        <f t="shared" si="0"/>
        <v>11278.888888888889</v>
      </c>
      <c r="K17" s="45">
        <v>8</v>
      </c>
      <c r="L17" s="175">
        <v>5.9</v>
      </c>
      <c r="M17" s="144">
        <f t="shared" si="1"/>
        <v>1720.5084745762711</v>
      </c>
      <c r="N17" s="216">
        <v>1</v>
      </c>
      <c r="O17" s="217">
        <v>24</v>
      </c>
      <c r="P17" s="218"/>
    </row>
    <row r="18" spans="1:16" ht="12.95" customHeight="1" x14ac:dyDescent="0.25">
      <c r="A18" s="176" t="s">
        <v>239</v>
      </c>
      <c r="B18" s="85">
        <v>16412</v>
      </c>
      <c r="C18" s="85"/>
      <c r="D18" s="212">
        <v>1987</v>
      </c>
      <c r="E18" s="213" t="s">
        <v>281</v>
      </c>
      <c r="F18" s="219">
        <v>57600</v>
      </c>
      <c r="G18" s="215">
        <v>35000</v>
      </c>
      <c r="H18" s="45">
        <v>2</v>
      </c>
      <c r="I18" s="175">
        <v>2</v>
      </c>
      <c r="J18" s="144">
        <f t="shared" si="0"/>
        <v>8206</v>
      </c>
      <c r="K18" s="45">
        <v>13</v>
      </c>
      <c r="L18" s="175">
        <v>10.73</v>
      </c>
      <c r="M18" s="144">
        <f t="shared" si="1"/>
        <v>1529.5433364398882</v>
      </c>
      <c r="N18" s="216">
        <v>0</v>
      </c>
      <c r="O18" s="217">
        <v>0</v>
      </c>
      <c r="P18" s="218"/>
    </row>
    <row r="19" spans="1:16" ht="12.95" customHeight="1" x14ac:dyDescent="0.25">
      <c r="A19" s="176" t="s">
        <v>240</v>
      </c>
      <c r="B19" s="85">
        <v>20466</v>
      </c>
      <c r="C19" s="85"/>
      <c r="D19" s="212">
        <v>1977</v>
      </c>
      <c r="E19" s="213" t="s">
        <v>281</v>
      </c>
      <c r="F19" s="219">
        <v>77900</v>
      </c>
      <c r="G19" s="215" t="s">
        <v>274</v>
      </c>
      <c r="H19" s="45">
        <v>1</v>
      </c>
      <c r="I19" s="175">
        <v>1</v>
      </c>
      <c r="J19" s="144">
        <f t="shared" si="0"/>
        <v>20466</v>
      </c>
      <c r="K19" s="45">
        <v>15</v>
      </c>
      <c r="L19" s="175">
        <v>13.13</v>
      </c>
      <c r="M19" s="144">
        <f t="shared" si="1"/>
        <v>1558.7204874333586</v>
      </c>
      <c r="N19" s="216">
        <v>0</v>
      </c>
      <c r="O19" s="217">
        <v>0</v>
      </c>
      <c r="P19" s="218"/>
    </row>
    <row r="20" spans="1:16" ht="12.95" customHeight="1" x14ac:dyDescent="0.25">
      <c r="A20" s="176" t="s">
        <v>63</v>
      </c>
      <c r="B20" s="85">
        <v>27142</v>
      </c>
      <c r="C20" s="85"/>
      <c r="D20" s="212">
        <v>2011</v>
      </c>
      <c r="E20" s="213" t="s">
        <v>281</v>
      </c>
      <c r="F20" s="219">
        <v>71534</v>
      </c>
      <c r="G20" s="215">
        <v>52000</v>
      </c>
      <c r="H20" s="45">
        <v>2</v>
      </c>
      <c r="I20" s="175">
        <v>2</v>
      </c>
      <c r="J20" s="144">
        <f t="shared" si="0"/>
        <v>13571</v>
      </c>
      <c r="K20" s="45">
        <v>34</v>
      </c>
      <c r="L20" s="175">
        <v>27.58</v>
      </c>
      <c r="M20" s="144">
        <f t="shared" si="1"/>
        <v>984.11892675852073</v>
      </c>
      <c r="N20" s="216">
        <v>0</v>
      </c>
      <c r="O20" s="217">
        <v>0</v>
      </c>
      <c r="P20" s="218"/>
    </row>
    <row r="21" spans="1:16" ht="12.95" customHeight="1" x14ac:dyDescent="0.25">
      <c r="A21" s="176" t="s">
        <v>241</v>
      </c>
      <c r="B21" s="85">
        <v>446042</v>
      </c>
      <c r="C21" s="85"/>
      <c r="D21" s="212">
        <v>2013</v>
      </c>
      <c r="E21" s="213" t="s">
        <v>281</v>
      </c>
      <c r="F21" s="219">
        <v>100202</v>
      </c>
      <c r="G21" s="215">
        <v>36561</v>
      </c>
      <c r="H21" s="45">
        <v>112</v>
      </c>
      <c r="I21" s="175">
        <v>111.5</v>
      </c>
      <c r="J21" s="144">
        <f t="shared" si="0"/>
        <v>4000.3766816143498</v>
      </c>
      <c r="K21" s="45">
        <v>569</v>
      </c>
      <c r="L21" s="175">
        <v>399.75</v>
      </c>
      <c r="M21" s="144">
        <f t="shared" si="1"/>
        <v>1115.8023764853033</v>
      </c>
      <c r="N21" s="216">
        <v>932</v>
      </c>
      <c r="O21" s="217">
        <v>4177</v>
      </c>
      <c r="P21" s="218"/>
    </row>
    <row r="22" spans="1:16" ht="12.95" customHeight="1" x14ac:dyDescent="0.25">
      <c r="A22" s="176" t="s">
        <v>242</v>
      </c>
      <c r="B22" s="85">
        <v>7487</v>
      </c>
      <c r="C22" s="85"/>
      <c r="D22" s="212">
        <v>2014</v>
      </c>
      <c r="E22" s="213" t="s">
        <v>282</v>
      </c>
      <c r="F22" s="219">
        <v>27750</v>
      </c>
      <c r="G22" s="215">
        <v>36000</v>
      </c>
      <c r="H22" s="45">
        <v>0</v>
      </c>
      <c r="I22" s="175">
        <v>0</v>
      </c>
      <c r="J22" s="144"/>
      <c r="K22" s="45">
        <v>6</v>
      </c>
      <c r="L22" s="175">
        <v>2.5099999999999998</v>
      </c>
      <c r="M22" s="144">
        <f t="shared" si="1"/>
        <v>2982.8685258964147</v>
      </c>
      <c r="N22" s="216">
        <v>25</v>
      </c>
      <c r="O22" s="217">
        <v>200</v>
      </c>
      <c r="P22" s="218"/>
    </row>
    <row r="23" spans="1:16" ht="12.95" customHeight="1" x14ac:dyDescent="0.25">
      <c r="A23" s="176" t="s">
        <v>243</v>
      </c>
      <c r="B23" s="85">
        <v>33700</v>
      </c>
      <c r="C23" s="85"/>
      <c r="D23" s="212">
        <v>2002</v>
      </c>
      <c r="E23" s="213" t="s">
        <v>281</v>
      </c>
      <c r="F23" s="219">
        <v>49920</v>
      </c>
      <c r="G23" s="215">
        <v>40000</v>
      </c>
      <c r="H23" s="45">
        <v>2</v>
      </c>
      <c r="I23" s="175">
        <v>1.3</v>
      </c>
      <c r="J23" s="144">
        <f t="shared" si="0"/>
        <v>25923.076923076922</v>
      </c>
      <c r="K23" s="45">
        <v>21</v>
      </c>
      <c r="L23" s="175">
        <v>17.13</v>
      </c>
      <c r="M23" s="144">
        <f t="shared" si="1"/>
        <v>1967.3088149445418</v>
      </c>
      <c r="N23" s="216">
        <v>16</v>
      </c>
      <c r="O23" s="217">
        <v>500</v>
      </c>
      <c r="P23" s="218"/>
    </row>
    <row r="24" spans="1:16" ht="12.95" customHeight="1" x14ac:dyDescent="0.25">
      <c r="A24" s="31" t="s">
        <v>318</v>
      </c>
      <c r="B24" s="85">
        <v>20441</v>
      </c>
      <c r="C24" s="85"/>
      <c r="D24" s="212">
        <v>2009</v>
      </c>
      <c r="E24" s="213" t="s">
        <v>282</v>
      </c>
      <c r="F24" s="219">
        <v>33029</v>
      </c>
      <c r="G24" s="215">
        <v>35000</v>
      </c>
      <c r="H24" s="45">
        <v>1</v>
      </c>
      <c r="I24" s="175">
        <v>0.5</v>
      </c>
      <c r="J24" s="144">
        <f t="shared" si="0"/>
        <v>40882</v>
      </c>
      <c r="K24" s="45">
        <v>11</v>
      </c>
      <c r="L24" s="175">
        <v>7.88</v>
      </c>
      <c r="M24" s="144">
        <f t="shared" si="1"/>
        <v>2594.0355329949239</v>
      </c>
      <c r="N24" s="216">
        <v>0</v>
      </c>
      <c r="O24" s="217">
        <v>0</v>
      </c>
      <c r="P24" s="218"/>
    </row>
    <row r="25" spans="1:16" ht="12.95" customHeight="1" x14ac:dyDescent="0.25">
      <c r="A25" s="176" t="s">
        <v>244</v>
      </c>
      <c r="B25" s="85">
        <v>22384</v>
      </c>
      <c r="C25" s="85"/>
      <c r="D25" s="212">
        <v>2014</v>
      </c>
      <c r="E25" s="213" t="s">
        <v>282</v>
      </c>
      <c r="F25" s="219">
        <v>45000</v>
      </c>
      <c r="G25" s="215">
        <v>45000</v>
      </c>
      <c r="H25" s="45">
        <v>1</v>
      </c>
      <c r="I25" s="175">
        <v>1</v>
      </c>
      <c r="J25" s="144">
        <f t="shared" si="0"/>
        <v>22384</v>
      </c>
      <c r="K25" s="45">
        <v>13</v>
      </c>
      <c r="L25" s="175">
        <v>8.5</v>
      </c>
      <c r="M25" s="144">
        <f t="shared" si="1"/>
        <v>2633.4117647058824</v>
      </c>
      <c r="N25" s="216">
        <v>23</v>
      </c>
      <c r="O25" s="217">
        <v>300</v>
      </c>
      <c r="P25" s="218"/>
    </row>
    <row r="26" spans="1:16" ht="12.95" customHeight="1" x14ac:dyDescent="0.25">
      <c r="A26" s="176" t="s">
        <v>37</v>
      </c>
      <c r="B26" s="85">
        <v>73913</v>
      </c>
      <c r="C26" s="85"/>
      <c r="D26" s="212">
        <v>2004</v>
      </c>
      <c r="E26" s="213" t="s">
        <v>281</v>
      </c>
      <c r="F26" s="219">
        <v>69111</v>
      </c>
      <c r="G26" s="215">
        <v>35000</v>
      </c>
      <c r="H26" s="45">
        <v>5</v>
      </c>
      <c r="I26" s="175">
        <v>5</v>
      </c>
      <c r="J26" s="144">
        <f t="shared" si="0"/>
        <v>14782.6</v>
      </c>
      <c r="K26" s="45">
        <v>27</v>
      </c>
      <c r="L26" s="175">
        <v>27</v>
      </c>
      <c r="M26" s="144">
        <f t="shared" si="1"/>
        <v>2737.5185185185187</v>
      </c>
      <c r="N26" s="216">
        <v>0</v>
      </c>
      <c r="O26" s="217">
        <v>0</v>
      </c>
      <c r="P26" s="218"/>
    </row>
    <row r="27" spans="1:16" ht="12.95" customHeight="1" x14ac:dyDescent="0.25">
      <c r="A27" s="176" t="s">
        <v>245</v>
      </c>
      <c r="B27" s="85">
        <v>33327</v>
      </c>
      <c r="C27" s="85"/>
      <c r="D27" s="212">
        <v>1989</v>
      </c>
      <c r="E27" s="213" t="s">
        <v>281</v>
      </c>
      <c r="F27" s="219">
        <v>97760</v>
      </c>
      <c r="G27" s="215">
        <v>33000</v>
      </c>
      <c r="H27" s="45">
        <v>4</v>
      </c>
      <c r="I27" s="175">
        <v>4</v>
      </c>
      <c r="J27" s="144">
        <f t="shared" si="0"/>
        <v>8331.75</v>
      </c>
      <c r="K27" s="45">
        <v>27</v>
      </c>
      <c r="L27" s="175">
        <v>22</v>
      </c>
      <c r="M27" s="144">
        <f t="shared" si="1"/>
        <v>1514.8636363636363</v>
      </c>
      <c r="N27" s="216">
        <v>13</v>
      </c>
      <c r="O27" s="217">
        <v>162</v>
      </c>
      <c r="P27" s="218"/>
    </row>
    <row r="28" spans="1:16" ht="12.95" customHeight="1" x14ac:dyDescent="0.25">
      <c r="A28" s="176" t="s">
        <v>38</v>
      </c>
      <c r="B28" s="85">
        <v>15994</v>
      </c>
      <c r="C28" s="85"/>
      <c r="D28" s="212">
        <v>2010</v>
      </c>
      <c r="E28" s="213" t="s">
        <v>281</v>
      </c>
      <c r="F28" s="219">
        <v>59488</v>
      </c>
      <c r="G28" s="215">
        <v>36000</v>
      </c>
      <c r="H28" s="45">
        <v>3</v>
      </c>
      <c r="I28" s="175">
        <v>2.7</v>
      </c>
      <c r="J28" s="144">
        <f t="shared" si="0"/>
        <v>5923.7037037037035</v>
      </c>
      <c r="K28" s="45">
        <v>20</v>
      </c>
      <c r="L28" s="175">
        <v>15.45</v>
      </c>
      <c r="M28" s="144">
        <f t="shared" si="1"/>
        <v>1035.210355987055</v>
      </c>
      <c r="N28" s="216">
        <v>13</v>
      </c>
      <c r="O28" s="217">
        <v>460</v>
      </c>
      <c r="P28" s="218"/>
    </row>
    <row r="29" spans="1:16" ht="12.95" customHeight="1" x14ac:dyDescent="0.25">
      <c r="A29" s="176" t="s">
        <v>246</v>
      </c>
      <c r="B29" s="85">
        <v>31477</v>
      </c>
      <c r="C29" s="85"/>
      <c r="D29" s="212">
        <v>2003</v>
      </c>
      <c r="E29" s="213" t="s">
        <v>282</v>
      </c>
      <c r="F29" s="219">
        <v>67720</v>
      </c>
      <c r="G29" s="215">
        <v>50000</v>
      </c>
      <c r="H29" s="45">
        <v>0</v>
      </c>
      <c r="I29" s="175">
        <v>0</v>
      </c>
      <c r="J29" s="144"/>
      <c r="K29" s="45">
        <v>13</v>
      </c>
      <c r="L29" s="175">
        <v>10.73</v>
      </c>
      <c r="M29" s="144">
        <f t="shared" si="1"/>
        <v>2933.5507921714816</v>
      </c>
      <c r="N29" s="216">
        <v>80</v>
      </c>
      <c r="O29" s="217">
        <v>650</v>
      </c>
      <c r="P29" s="218"/>
    </row>
    <row r="30" spans="1:16" ht="12.95" customHeight="1" x14ac:dyDescent="0.25">
      <c r="A30" s="176" t="s">
        <v>39</v>
      </c>
      <c r="B30" s="85">
        <v>435716</v>
      </c>
      <c r="C30" s="85"/>
      <c r="D30" s="212">
        <v>2012</v>
      </c>
      <c r="E30" s="213" t="s">
        <v>281</v>
      </c>
      <c r="F30" s="219">
        <v>82688</v>
      </c>
      <c r="G30" s="215">
        <v>32984</v>
      </c>
      <c r="H30" s="45">
        <v>54</v>
      </c>
      <c r="I30" s="175">
        <v>47.25</v>
      </c>
      <c r="J30" s="144">
        <f t="shared" si="0"/>
        <v>9221.5026455026455</v>
      </c>
      <c r="K30" s="45">
        <v>234</v>
      </c>
      <c r="L30" s="175">
        <v>197.48</v>
      </c>
      <c r="M30" s="144">
        <f t="shared" si="1"/>
        <v>2206.3803929511851</v>
      </c>
      <c r="N30" s="216">
        <v>49</v>
      </c>
      <c r="O30" s="217">
        <v>2794.6</v>
      </c>
      <c r="P30" s="218"/>
    </row>
    <row r="31" spans="1:16" ht="12.95" customHeight="1" x14ac:dyDescent="0.25">
      <c r="A31" s="176" t="s">
        <v>247</v>
      </c>
      <c r="B31" s="85">
        <v>10188</v>
      </c>
      <c r="C31" s="85"/>
      <c r="D31" s="212">
        <v>2004</v>
      </c>
      <c r="E31" s="213" t="s">
        <v>282</v>
      </c>
      <c r="F31" s="219">
        <v>33946</v>
      </c>
      <c r="G31" s="215" t="s">
        <v>274</v>
      </c>
      <c r="H31" s="45">
        <v>0</v>
      </c>
      <c r="I31" s="175">
        <v>0</v>
      </c>
      <c r="J31" s="144"/>
      <c r="K31" s="45">
        <v>7</v>
      </c>
      <c r="L31" s="175">
        <v>5.53</v>
      </c>
      <c r="M31" s="144">
        <f t="shared" si="1"/>
        <v>1842.3146473779384</v>
      </c>
      <c r="N31" s="216">
        <v>0</v>
      </c>
      <c r="O31" s="217">
        <v>0</v>
      </c>
      <c r="P31" s="218"/>
    </row>
    <row r="32" spans="1:16" ht="12.95" customHeight="1" x14ac:dyDescent="0.25">
      <c r="A32" s="176" t="s">
        <v>64</v>
      </c>
      <c r="B32" s="85">
        <v>1202</v>
      </c>
      <c r="C32" s="85"/>
      <c r="D32" s="212">
        <v>2007</v>
      </c>
      <c r="E32" s="213" t="s">
        <v>282</v>
      </c>
      <c r="F32" s="221" t="s">
        <v>291</v>
      </c>
      <c r="G32" s="215" t="s">
        <v>274</v>
      </c>
      <c r="H32" s="222">
        <v>0</v>
      </c>
      <c r="I32" s="175">
        <v>0</v>
      </c>
      <c r="J32" s="144"/>
      <c r="K32" s="45">
        <v>1</v>
      </c>
      <c r="L32" s="175">
        <v>1</v>
      </c>
      <c r="M32" s="144">
        <f t="shared" si="1"/>
        <v>1202</v>
      </c>
      <c r="N32" s="216">
        <v>15</v>
      </c>
      <c r="O32" s="217">
        <v>600</v>
      </c>
      <c r="P32" s="218"/>
    </row>
    <row r="33" spans="1:16" ht="12.95" customHeight="1" x14ac:dyDescent="0.25">
      <c r="A33" s="176" t="s">
        <v>40</v>
      </c>
      <c r="B33" s="85">
        <v>235644</v>
      </c>
      <c r="C33" s="85"/>
      <c r="D33" s="212">
        <v>2005</v>
      </c>
      <c r="E33" s="213" t="s">
        <v>281</v>
      </c>
      <c r="F33" s="219">
        <v>96705</v>
      </c>
      <c r="G33" s="215">
        <v>38438</v>
      </c>
      <c r="H33" s="45">
        <v>31</v>
      </c>
      <c r="I33" s="175">
        <v>30.5</v>
      </c>
      <c r="J33" s="144">
        <f t="shared" si="0"/>
        <v>7726.0327868852455</v>
      </c>
      <c r="K33" s="45">
        <v>136</v>
      </c>
      <c r="L33" s="175">
        <v>121.5</v>
      </c>
      <c r="M33" s="144">
        <f t="shared" si="1"/>
        <v>1939.4567901234568</v>
      </c>
      <c r="N33" s="216">
        <v>0</v>
      </c>
      <c r="O33" s="217">
        <v>0</v>
      </c>
      <c r="P33" s="218"/>
    </row>
    <row r="34" spans="1:16" ht="12.95" customHeight="1" x14ac:dyDescent="0.25">
      <c r="A34" s="176" t="s">
        <v>41</v>
      </c>
      <c r="B34" s="85">
        <v>98020</v>
      </c>
      <c r="C34" s="85"/>
      <c r="D34" s="212">
        <v>2013</v>
      </c>
      <c r="E34" s="213" t="s">
        <v>281</v>
      </c>
      <c r="F34" s="219">
        <v>74942</v>
      </c>
      <c r="G34" s="215">
        <v>44658</v>
      </c>
      <c r="H34" s="45">
        <v>11</v>
      </c>
      <c r="I34" s="175">
        <v>10.5</v>
      </c>
      <c r="J34" s="144">
        <f t="shared" si="0"/>
        <v>9335.2380952380954</v>
      </c>
      <c r="K34" s="45">
        <v>73</v>
      </c>
      <c r="L34" s="175">
        <v>69.13</v>
      </c>
      <c r="M34" s="144">
        <f t="shared" si="1"/>
        <v>1417.9082887313757</v>
      </c>
      <c r="N34" s="216">
        <v>0</v>
      </c>
      <c r="O34" s="217">
        <v>0</v>
      </c>
      <c r="P34" s="218"/>
    </row>
    <row r="35" spans="1:16" ht="12.95" customHeight="1" x14ac:dyDescent="0.25">
      <c r="A35" s="176" t="s">
        <v>42</v>
      </c>
      <c r="B35" s="85">
        <v>14839</v>
      </c>
      <c r="C35" s="85"/>
      <c r="D35" s="212">
        <v>2006</v>
      </c>
      <c r="E35" s="213" t="s">
        <v>282</v>
      </c>
      <c r="F35" s="219">
        <v>39000</v>
      </c>
      <c r="G35" s="215">
        <v>32000</v>
      </c>
      <c r="H35" s="45">
        <v>0</v>
      </c>
      <c r="I35" s="175">
        <v>0</v>
      </c>
      <c r="J35" s="144"/>
      <c r="K35" s="45">
        <v>15</v>
      </c>
      <c r="L35" s="175">
        <v>9.08</v>
      </c>
      <c r="M35" s="144">
        <f t="shared" si="1"/>
        <v>1634.2511013215858</v>
      </c>
      <c r="N35" s="216">
        <v>0</v>
      </c>
      <c r="O35" s="217">
        <v>0</v>
      </c>
      <c r="P35" s="218"/>
    </row>
    <row r="36" spans="1:16" ht="12.95" customHeight="1" x14ac:dyDescent="0.25">
      <c r="A36" s="176" t="s">
        <v>43</v>
      </c>
      <c r="B36" s="85">
        <v>47617</v>
      </c>
      <c r="C36" s="85"/>
      <c r="D36" s="212">
        <v>2005</v>
      </c>
      <c r="E36" s="213" t="s">
        <v>281</v>
      </c>
      <c r="F36" s="219">
        <v>76874</v>
      </c>
      <c r="G36" s="215">
        <v>37000</v>
      </c>
      <c r="H36" s="45">
        <v>4</v>
      </c>
      <c r="I36" s="175">
        <v>4</v>
      </c>
      <c r="J36" s="144">
        <f t="shared" si="0"/>
        <v>11904.25</v>
      </c>
      <c r="K36" s="45">
        <v>35</v>
      </c>
      <c r="L36" s="175">
        <v>31.4</v>
      </c>
      <c r="M36" s="144">
        <f t="shared" si="1"/>
        <v>1516.4649681528663</v>
      </c>
      <c r="N36" s="216">
        <v>9</v>
      </c>
      <c r="O36" s="217">
        <v>218</v>
      </c>
      <c r="P36" s="218"/>
    </row>
    <row r="37" spans="1:16" ht="12.95" customHeight="1" x14ac:dyDescent="0.25">
      <c r="A37" s="176" t="s">
        <v>248</v>
      </c>
      <c r="B37" s="85">
        <v>135751</v>
      </c>
      <c r="C37" s="85"/>
      <c r="D37" s="212">
        <v>2010</v>
      </c>
      <c r="E37" s="213" t="s">
        <v>281</v>
      </c>
      <c r="F37" s="219">
        <v>78400</v>
      </c>
      <c r="G37" s="215">
        <v>38000</v>
      </c>
      <c r="H37" s="45">
        <v>20</v>
      </c>
      <c r="I37" s="175">
        <v>20</v>
      </c>
      <c r="J37" s="144">
        <f t="shared" si="0"/>
        <v>6787.55</v>
      </c>
      <c r="K37" s="45">
        <v>85</v>
      </c>
      <c r="L37" s="175">
        <v>62.6</v>
      </c>
      <c r="M37" s="144">
        <f t="shared" si="1"/>
        <v>2168.5463258785944</v>
      </c>
      <c r="N37" s="216">
        <v>4</v>
      </c>
      <c r="O37" s="217">
        <v>320</v>
      </c>
      <c r="P37" s="218"/>
    </row>
    <row r="38" spans="1:16" ht="12.95" customHeight="1" x14ac:dyDescent="0.25">
      <c r="A38" s="176" t="s">
        <v>44</v>
      </c>
      <c r="B38" s="85">
        <v>11843</v>
      </c>
      <c r="C38" s="85"/>
      <c r="D38" s="212">
        <v>2003</v>
      </c>
      <c r="E38" s="213" t="s">
        <v>282</v>
      </c>
      <c r="F38" s="219">
        <v>40518</v>
      </c>
      <c r="G38" s="215" t="s">
        <v>274</v>
      </c>
      <c r="H38" s="45">
        <v>0</v>
      </c>
      <c r="I38" s="175">
        <v>0</v>
      </c>
      <c r="J38" s="144"/>
      <c r="K38" s="45">
        <v>6</v>
      </c>
      <c r="L38" s="175">
        <v>3.1</v>
      </c>
      <c r="M38" s="144">
        <f t="shared" si="1"/>
        <v>3820.322580645161</v>
      </c>
      <c r="N38" s="216">
        <v>24</v>
      </c>
      <c r="O38" s="217">
        <v>90</v>
      </c>
      <c r="P38" s="218"/>
    </row>
    <row r="39" spans="1:16" ht="12.95" customHeight="1" x14ac:dyDescent="0.25">
      <c r="A39" s="176" t="s">
        <v>45</v>
      </c>
      <c r="B39" s="85">
        <v>26760</v>
      </c>
      <c r="C39" s="85"/>
      <c r="D39" s="212">
        <v>2008</v>
      </c>
      <c r="E39" s="213" t="s">
        <v>282</v>
      </c>
      <c r="F39" s="219">
        <v>51765</v>
      </c>
      <c r="G39" s="215">
        <v>42000</v>
      </c>
      <c r="H39" s="45">
        <v>0</v>
      </c>
      <c r="I39" s="175">
        <v>0</v>
      </c>
      <c r="J39" s="144"/>
      <c r="K39" s="45">
        <v>9</v>
      </c>
      <c r="L39" s="175">
        <v>7</v>
      </c>
      <c r="M39" s="144">
        <f t="shared" si="1"/>
        <v>3822.8571428571427</v>
      </c>
      <c r="N39" s="216">
        <v>6</v>
      </c>
      <c r="O39" s="217">
        <v>110</v>
      </c>
      <c r="P39" s="218"/>
    </row>
    <row r="40" spans="1:16" ht="12.95" customHeight="1" x14ac:dyDescent="0.25">
      <c r="A40" s="176" t="s">
        <v>46</v>
      </c>
      <c r="B40" s="85">
        <v>12091</v>
      </c>
      <c r="C40" s="85"/>
      <c r="D40" s="212">
        <v>2014</v>
      </c>
      <c r="E40" s="213" t="s">
        <v>282</v>
      </c>
      <c r="F40" s="219">
        <v>21927</v>
      </c>
      <c r="G40" s="215" t="s">
        <v>274</v>
      </c>
      <c r="H40" s="45">
        <v>0</v>
      </c>
      <c r="I40" s="175">
        <v>0</v>
      </c>
      <c r="J40" s="144"/>
      <c r="K40" s="45">
        <v>3</v>
      </c>
      <c r="L40" s="175">
        <v>2.75</v>
      </c>
      <c r="M40" s="144">
        <f t="shared" si="1"/>
        <v>4396.727272727273</v>
      </c>
      <c r="N40" s="216">
        <v>0</v>
      </c>
      <c r="O40" s="217">
        <v>0</v>
      </c>
      <c r="P40" s="218"/>
    </row>
    <row r="41" spans="1:16" ht="12.95" customHeight="1" x14ac:dyDescent="0.25">
      <c r="A41" s="176" t="s">
        <v>47</v>
      </c>
      <c r="B41" s="85">
        <v>39166</v>
      </c>
      <c r="C41" s="85"/>
      <c r="D41" s="223">
        <v>2007</v>
      </c>
      <c r="E41" s="213" t="s">
        <v>281</v>
      </c>
      <c r="F41" s="219">
        <v>79983</v>
      </c>
      <c r="G41" s="215">
        <v>40622</v>
      </c>
      <c r="H41" s="45">
        <v>1</v>
      </c>
      <c r="I41" s="175">
        <v>1</v>
      </c>
      <c r="J41" s="144">
        <f t="shared" si="0"/>
        <v>39166</v>
      </c>
      <c r="K41" s="45">
        <v>27</v>
      </c>
      <c r="L41" s="175">
        <v>24.88</v>
      </c>
      <c r="M41" s="144">
        <f t="shared" si="1"/>
        <v>1574.1961414790997</v>
      </c>
      <c r="N41" s="216">
        <v>0</v>
      </c>
      <c r="O41" s="217">
        <v>0</v>
      </c>
      <c r="P41" s="218"/>
    </row>
    <row r="42" spans="1:16" ht="12.95" customHeight="1" x14ac:dyDescent="0.25">
      <c r="A42" s="176" t="s">
        <v>249</v>
      </c>
      <c r="B42" s="85">
        <v>384320</v>
      </c>
      <c r="C42" s="85"/>
      <c r="D42" s="212">
        <v>2011</v>
      </c>
      <c r="E42" s="213" t="s">
        <v>281</v>
      </c>
      <c r="F42" s="219">
        <v>143412</v>
      </c>
      <c r="G42" s="215">
        <v>33524</v>
      </c>
      <c r="H42" s="45">
        <v>42</v>
      </c>
      <c r="I42" s="175">
        <v>42</v>
      </c>
      <c r="J42" s="144">
        <f t="shared" si="0"/>
        <v>9150.4761904761908</v>
      </c>
      <c r="K42" s="45">
        <v>172</v>
      </c>
      <c r="L42" s="175">
        <v>161.43</v>
      </c>
      <c r="M42" s="144">
        <f t="shared" si="1"/>
        <v>2380.722294492969</v>
      </c>
      <c r="N42" s="216">
        <v>496</v>
      </c>
      <c r="O42" s="217">
        <v>4474</v>
      </c>
      <c r="P42" s="218"/>
    </row>
    <row r="43" spans="1:16" ht="12.95" customHeight="1" x14ac:dyDescent="0.25">
      <c r="A43" s="176" t="s">
        <v>250</v>
      </c>
      <c r="B43" s="85">
        <v>77213</v>
      </c>
      <c r="C43" s="85"/>
      <c r="D43" s="212" t="s">
        <v>274</v>
      </c>
      <c r="E43" s="213" t="s">
        <v>282</v>
      </c>
      <c r="F43" s="219">
        <v>29833</v>
      </c>
      <c r="G43" s="215">
        <v>8</v>
      </c>
      <c r="H43" s="45">
        <v>1</v>
      </c>
      <c r="I43" s="175">
        <v>1</v>
      </c>
      <c r="J43" s="144">
        <f t="shared" si="0"/>
        <v>77213</v>
      </c>
      <c r="K43" s="45">
        <v>18</v>
      </c>
      <c r="L43" s="175">
        <v>13.48</v>
      </c>
      <c r="M43" s="144">
        <f t="shared" si="1"/>
        <v>5727.9673590504453</v>
      </c>
      <c r="N43" s="216">
        <v>0</v>
      </c>
      <c r="O43" s="217">
        <v>0</v>
      </c>
      <c r="P43" s="218"/>
    </row>
    <row r="44" spans="1:16" ht="12.95" customHeight="1" x14ac:dyDescent="0.25">
      <c r="A44" s="176" t="s">
        <v>65</v>
      </c>
      <c r="B44" s="85">
        <v>156325</v>
      </c>
      <c r="C44" s="85"/>
      <c r="D44" s="212">
        <v>2010</v>
      </c>
      <c r="E44" s="213" t="s">
        <v>281</v>
      </c>
      <c r="F44" s="219">
        <v>88035</v>
      </c>
      <c r="G44" s="215">
        <v>36517</v>
      </c>
      <c r="H44" s="45">
        <v>12</v>
      </c>
      <c r="I44" s="175">
        <v>9.73</v>
      </c>
      <c r="J44" s="144">
        <f t="shared" si="0"/>
        <v>16066.289825282631</v>
      </c>
      <c r="K44" s="45">
        <v>129</v>
      </c>
      <c r="L44" s="175">
        <v>102.54</v>
      </c>
      <c r="M44" s="144">
        <f t="shared" si="1"/>
        <v>1524.5270138482542</v>
      </c>
      <c r="N44" s="216">
        <v>0</v>
      </c>
      <c r="O44" s="217">
        <v>0</v>
      </c>
      <c r="P44" s="218"/>
    </row>
    <row r="45" spans="1:16" ht="12.95" customHeight="1" x14ac:dyDescent="0.25">
      <c r="A45" s="176" t="s">
        <v>251</v>
      </c>
      <c r="B45" s="85">
        <v>23447</v>
      </c>
      <c r="C45" s="85"/>
      <c r="D45" s="212">
        <v>2014</v>
      </c>
      <c r="E45" s="213" t="s">
        <v>282</v>
      </c>
      <c r="F45" s="219">
        <v>45682</v>
      </c>
      <c r="G45" s="215">
        <v>44782</v>
      </c>
      <c r="H45" s="45">
        <v>0</v>
      </c>
      <c r="I45" s="175">
        <v>0</v>
      </c>
      <c r="J45" s="144"/>
      <c r="K45" s="45">
        <v>16</v>
      </c>
      <c r="L45" s="175">
        <v>16</v>
      </c>
      <c r="M45" s="144">
        <f t="shared" si="1"/>
        <v>1465.4375</v>
      </c>
      <c r="N45" s="216">
        <v>7</v>
      </c>
      <c r="O45" s="217">
        <v>112</v>
      </c>
      <c r="P45" s="218"/>
    </row>
    <row r="46" spans="1:16" ht="12.95" customHeight="1" x14ac:dyDescent="0.25">
      <c r="A46" s="176" t="s">
        <v>48</v>
      </c>
      <c r="B46" s="85">
        <v>22406</v>
      </c>
      <c r="C46" s="85"/>
      <c r="D46" s="212">
        <v>1993</v>
      </c>
      <c r="E46" s="213" t="s">
        <v>281</v>
      </c>
      <c r="F46" s="219">
        <v>71918</v>
      </c>
      <c r="G46" s="215">
        <v>45000</v>
      </c>
      <c r="H46" s="45">
        <v>1</v>
      </c>
      <c r="I46" s="175">
        <v>1</v>
      </c>
      <c r="J46" s="144">
        <f t="shared" si="0"/>
        <v>22406</v>
      </c>
      <c r="K46" s="45">
        <v>24</v>
      </c>
      <c r="L46" s="175">
        <v>19.73</v>
      </c>
      <c r="M46" s="144">
        <f t="shared" si="1"/>
        <v>1135.6310187531678</v>
      </c>
      <c r="N46" s="216">
        <v>7</v>
      </c>
      <c r="O46" s="217">
        <v>624</v>
      </c>
      <c r="P46" s="218"/>
    </row>
    <row r="47" spans="1:16" ht="12.95" customHeight="1" x14ac:dyDescent="0.25">
      <c r="A47" s="176" t="s">
        <v>49</v>
      </c>
      <c r="B47" s="85">
        <v>132488</v>
      </c>
      <c r="C47" s="85"/>
      <c r="D47" s="212">
        <v>2014</v>
      </c>
      <c r="E47" s="213" t="s">
        <v>281</v>
      </c>
      <c r="F47" s="219">
        <v>79302</v>
      </c>
      <c r="G47" s="215">
        <v>25980</v>
      </c>
      <c r="H47" s="45">
        <v>7</v>
      </c>
      <c r="I47" s="175">
        <v>5.78</v>
      </c>
      <c r="J47" s="144">
        <f t="shared" si="0"/>
        <v>22921.799307958478</v>
      </c>
      <c r="K47" s="45">
        <v>95</v>
      </c>
      <c r="L47" s="175">
        <v>77.510000000000005</v>
      </c>
      <c r="M47" s="144">
        <f t="shared" si="1"/>
        <v>1709.3020255450908</v>
      </c>
      <c r="N47" s="216">
        <v>158</v>
      </c>
      <c r="O47" s="217">
        <v>1737</v>
      </c>
      <c r="P47" s="218"/>
    </row>
    <row r="48" spans="1:16" ht="12.95" customHeight="1" x14ac:dyDescent="0.25">
      <c r="A48" s="176" t="s">
        <v>252</v>
      </c>
      <c r="B48" s="85">
        <v>8669</v>
      </c>
      <c r="C48" s="85"/>
      <c r="D48" s="212">
        <v>1996</v>
      </c>
      <c r="E48" s="213" t="s">
        <v>282</v>
      </c>
      <c r="F48" s="219">
        <v>66000</v>
      </c>
      <c r="G48" s="215">
        <v>35000</v>
      </c>
      <c r="H48" s="45">
        <v>1</v>
      </c>
      <c r="I48" s="175">
        <v>1</v>
      </c>
      <c r="J48" s="144">
        <f t="shared" si="0"/>
        <v>8669</v>
      </c>
      <c r="K48" s="45">
        <v>6</v>
      </c>
      <c r="L48" s="175">
        <v>5.2</v>
      </c>
      <c r="M48" s="144">
        <f t="shared" si="1"/>
        <v>1667.1153846153845</v>
      </c>
      <c r="N48" s="216">
        <v>0</v>
      </c>
      <c r="O48" s="217">
        <v>0</v>
      </c>
      <c r="P48" s="218"/>
    </row>
    <row r="49" spans="1:16" ht="12.95" customHeight="1" x14ac:dyDescent="0.25">
      <c r="A49" s="176" t="s">
        <v>50</v>
      </c>
      <c r="B49" s="85">
        <v>20740</v>
      </c>
      <c r="C49" s="85"/>
      <c r="D49" s="212">
        <v>2010</v>
      </c>
      <c r="E49" s="213" t="s">
        <v>281</v>
      </c>
      <c r="F49" s="219">
        <v>50251</v>
      </c>
      <c r="G49" s="215">
        <v>46000</v>
      </c>
      <c r="H49" s="45">
        <v>1</v>
      </c>
      <c r="I49" s="175">
        <v>0.88</v>
      </c>
      <c r="J49" s="144">
        <f t="shared" si="0"/>
        <v>23568.18181818182</v>
      </c>
      <c r="K49" s="45">
        <v>10</v>
      </c>
      <c r="L49" s="175">
        <v>8.76</v>
      </c>
      <c r="M49" s="144">
        <f t="shared" si="1"/>
        <v>2367.5799086757993</v>
      </c>
      <c r="N49" s="216">
        <v>0</v>
      </c>
      <c r="O49" s="217">
        <v>0</v>
      </c>
      <c r="P49" s="218"/>
    </row>
    <row r="50" spans="1:16" ht="12.95" customHeight="1" x14ac:dyDescent="0.25">
      <c r="A50" s="176" t="s">
        <v>253</v>
      </c>
      <c r="B50" s="85">
        <v>24199</v>
      </c>
      <c r="C50" s="85"/>
      <c r="D50" s="212">
        <v>2014</v>
      </c>
      <c r="E50" s="213" t="s">
        <v>282</v>
      </c>
      <c r="F50" s="219">
        <v>46008</v>
      </c>
      <c r="G50" s="215">
        <v>30000</v>
      </c>
      <c r="H50" s="45">
        <v>0</v>
      </c>
      <c r="I50" s="175">
        <v>0</v>
      </c>
      <c r="J50" s="144"/>
      <c r="K50" s="45">
        <v>13</v>
      </c>
      <c r="L50" s="175">
        <v>9.58</v>
      </c>
      <c r="M50" s="144">
        <f t="shared" si="1"/>
        <v>2525.991649269311</v>
      </c>
      <c r="N50" s="216">
        <v>0</v>
      </c>
      <c r="O50" s="217">
        <v>0</v>
      </c>
      <c r="P50" s="218"/>
    </row>
    <row r="51" spans="1:16" ht="12.95" customHeight="1" x14ac:dyDescent="0.25">
      <c r="A51" s="176" t="s">
        <v>254</v>
      </c>
      <c r="B51" s="85">
        <v>252603</v>
      </c>
      <c r="C51" s="85"/>
      <c r="D51" s="212" t="s">
        <v>274</v>
      </c>
      <c r="E51" s="213" t="s">
        <v>282</v>
      </c>
      <c r="F51" s="219">
        <v>126984</v>
      </c>
      <c r="G51" s="215">
        <v>41850</v>
      </c>
      <c r="H51" s="45">
        <v>23</v>
      </c>
      <c r="I51" s="175">
        <v>22.4</v>
      </c>
      <c r="J51" s="144">
        <f t="shared" si="0"/>
        <v>11276.919642857143</v>
      </c>
      <c r="K51" s="45">
        <v>268</v>
      </c>
      <c r="L51" s="175">
        <v>182.13</v>
      </c>
      <c r="M51" s="144">
        <f t="shared" si="1"/>
        <v>1386.9379014989295</v>
      </c>
      <c r="N51" s="216">
        <v>9</v>
      </c>
      <c r="O51" s="217">
        <v>559</v>
      </c>
      <c r="P51" s="218"/>
    </row>
    <row r="52" spans="1:16" ht="12.95" customHeight="1" x14ac:dyDescent="0.25">
      <c r="A52" s="176" t="s">
        <v>51</v>
      </c>
      <c r="B52" s="85">
        <v>4330</v>
      </c>
      <c r="C52" s="85"/>
      <c r="D52" s="212">
        <v>2004</v>
      </c>
      <c r="E52" s="213" t="s">
        <v>281</v>
      </c>
      <c r="F52" s="219">
        <v>39693</v>
      </c>
      <c r="G52" s="215">
        <v>15000</v>
      </c>
      <c r="H52" s="45">
        <v>1</v>
      </c>
      <c r="I52" s="175">
        <v>1</v>
      </c>
      <c r="J52" s="144">
        <f t="shared" si="0"/>
        <v>4330</v>
      </c>
      <c r="K52" s="45">
        <v>7</v>
      </c>
      <c r="L52" s="175">
        <v>5.35</v>
      </c>
      <c r="M52" s="144">
        <f t="shared" si="1"/>
        <v>809.34579439252343</v>
      </c>
      <c r="N52" s="216">
        <v>10</v>
      </c>
      <c r="O52" s="217">
        <v>360</v>
      </c>
      <c r="P52" s="218"/>
    </row>
    <row r="53" spans="1:16" ht="12.95" customHeight="1" x14ac:dyDescent="0.25">
      <c r="A53" s="176" t="s">
        <v>52</v>
      </c>
      <c r="B53" s="85">
        <v>44409</v>
      </c>
      <c r="C53" s="85"/>
      <c r="D53" s="212">
        <v>1991</v>
      </c>
      <c r="E53" s="213" t="s">
        <v>281</v>
      </c>
      <c r="F53" s="219">
        <v>73216</v>
      </c>
      <c r="G53" s="215">
        <v>30000</v>
      </c>
      <c r="H53" s="45">
        <v>1</v>
      </c>
      <c r="I53" s="175">
        <v>1</v>
      </c>
      <c r="J53" s="144">
        <f t="shared" si="0"/>
        <v>44409</v>
      </c>
      <c r="K53" s="45">
        <v>9</v>
      </c>
      <c r="L53" s="175">
        <v>6.63</v>
      </c>
      <c r="M53" s="144">
        <f t="shared" si="1"/>
        <v>6698.190045248869</v>
      </c>
      <c r="N53" s="216">
        <v>6</v>
      </c>
      <c r="O53" s="217">
        <v>750</v>
      </c>
      <c r="P53" s="218"/>
    </row>
    <row r="54" spans="1:16" ht="12.95" customHeight="1" x14ac:dyDescent="0.25">
      <c r="A54" s="176" t="s">
        <v>53</v>
      </c>
      <c r="B54" s="85">
        <v>52745</v>
      </c>
      <c r="C54" s="85"/>
      <c r="D54" s="212">
        <v>2013</v>
      </c>
      <c r="E54" s="213" t="s">
        <v>281</v>
      </c>
      <c r="F54" s="219">
        <v>83083</v>
      </c>
      <c r="G54" s="215">
        <v>47533</v>
      </c>
      <c r="H54" s="45">
        <v>10</v>
      </c>
      <c r="I54" s="175">
        <v>10</v>
      </c>
      <c r="J54" s="144">
        <f t="shared" si="0"/>
        <v>5274.5</v>
      </c>
      <c r="K54" s="45">
        <v>72</v>
      </c>
      <c r="L54" s="175">
        <v>46.63</v>
      </c>
      <c r="M54" s="144">
        <f t="shared" si="1"/>
        <v>1131.1387518764743</v>
      </c>
      <c r="N54" s="216">
        <v>1</v>
      </c>
      <c r="O54" s="217">
        <v>34</v>
      </c>
      <c r="P54" s="218"/>
    </row>
    <row r="55" spans="1:16" ht="12.95" customHeight="1" x14ac:dyDescent="0.25">
      <c r="A55" s="176" t="s">
        <v>255</v>
      </c>
      <c r="B55" s="85">
        <v>21638</v>
      </c>
      <c r="C55" s="85"/>
      <c r="D55" s="212">
        <v>2013</v>
      </c>
      <c r="E55" s="213" t="s">
        <v>282</v>
      </c>
      <c r="F55" s="219">
        <v>46000</v>
      </c>
      <c r="G55" s="215">
        <v>40000</v>
      </c>
      <c r="H55" s="45">
        <v>1</v>
      </c>
      <c r="I55" s="175">
        <v>0.38</v>
      </c>
      <c r="J55" s="144">
        <f t="shared" si="0"/>
        <v>56942.105263157893</v>
      </c>
      <c r="K55" s="45">
        <v>16</v>
      </c>
      <c r="L55" s="175">
        <v>14.26</v>
      </c>
      <c r="M55" s="144">
        <f t="shared" si="1"/>
        <v>1517.391304347826</v>
      </c>
      <c r="N55" s="216">
        <v>25</v>
      </c>
      <c r="O55" s="217">
        <v>150</v>
      </c>
      <c r="P55" s="218"/>
    </row>
    <row r="56" spans="1:16" ht="12.95" customHeight="1" x14ac:dyDescent="0.25">
      <c r="A56" s="176" t="s">
        <v>54</v>
      </c>
      <c r="B56" s="85">
        <v>43745</v>
      </c>
      <c r="C56" s="85"/>
      <c r="D56" s="212">
        <v>2014</v>
      </c>
      <c r="E56" s="213" t="s">
        <v>282</v>
      </c>
      <c r="F56" s="219">
        <v>49374</v>
      </c>
      <c r="G56" s="215">
        <v>44867</v>
      </c>
      <c r="H56" s="45">
        <v>5</v>
      </c>
      <c r="I56" s="175">
        <v>5</v>
      </c>
      <c r="J56" s="144">
        <f t="shared" si="0"/>
        <v>8749</v>
      </c>
      <c r="K56" s="45">
        <v>40</v>
      </c>
      <c r="L56" s="175">
        <v>31.95</v>
      </c>
      <c r="M56" s="144">
        <f t="shared" si="1"/>
        <v>1369.170579029734</v>
      </c>
      <c r="N56" s="216">
        <v>0</v>
      </c>
      <c r="O56" s="217">
        <v>0</v>
      </c>
      <c r="P56" s="218"/>
    </row>
    <row r="57" spans="1:16" ht="12.95" customHeight="1" x14ac:dyDescent="0.25">
      <c r="A57" s="176" t="s">
        <v>55</v>
      </c>
      <c r="B57" s="85">
        <v>53315</v>
      </c>
      <c r="C57" s="85"/>
      <c r="D57" s="212">
        <v>2010</v>
      </c>
      <c r="E57" s="213" t="s">
        <v>282</v>
      </c>
      <c r="F57" s="219">
        <v>75303</v>
      </c>
      <c r="G57" s="215">
        <v>30000</v>
      </c>
      <c r="H57" s="45">
        <v>2</v>
      </c>
      <c r="I57" s="175">
        <v>2</v>
      </c>
      <c r="J57" s="144">
        <f t="shared" si="0"/>
        <v>26657.5</v>
      </c>
      <c r="K57" s="45">
        <v>26</v>
      </c>
      <c r="L57" s="175">
        <v>23.5</v>
      </c>
      <c r="M57" s="144">
        <f t="shared" si="1"/>
        <v>2268.7234042553191</v>
      </c>
      <c r="N57" s="216">
        <v>1</v>
      </c>
      <c r="O57" s="217">
        <v>208</v>
      </c>
      <c r="P57" s="218"/>
    </row>
    <row r="58" spans="1:16" ht="12.95" customHeight="1" x14ac:dyDescent="0.25">
      <c r="A58" s="176" t="s">
        <v>56</v>
      </c>
      <c r="B58" s="85">
        <v>53162</v>
      </c>
      <c r="C58" s="85"/>
      <c r="D58" s="212">
        <v>2004</v>
      </c>
      <c r="E58" s="213" t="s">
        <v>281</v>
      </c>
      <c r="F58" s="219">
        <v>80018</v>
      </c>
      <c r="G58" s="215">
        <v>35000</v>
      </c>
      <c r="H58" s="45">
        <v>2</v>
      </c>
      <c r="I58" s="175">
        <v>2</v>
      </c>
      <c r="J58" s="144">
        <f t="shared" si="0"/>
        <v>26581</v>
      </c>
      <c r="K58" s="45">
        <v>48</v>
      </c>
      <c r="L58" s="175">
        <v>43.08</v>
      </c>
      <c r="M58" s="144">
        <f t="shared" si="1"/>
        <v>1234.0297121634169</v>
      </c>
      <c r="N58" s="216">
        <v>0</v>
      </c>
      <c r="O58" s="217">
        <v>0</v>
      </c>
      <c r="P58" s="218"/>
    </row>
    <row r="59" spans="1:16" ht="12.95" customHeight="1" x14ac:dyDescent="0.25">
      <c r="A59" s="176" t="s">
        <v>57</v>
      </c>
      <c r="B59" s="85">
        <v>245829</v>
      </c>
      <c r="C59" s="85"/>
      <c r="D59" s="212">
        <v>2010</v>
      </c>
      <c r="E59" s="213" t="s">
        <v>281</v>
      </c>
      <c r="F59" s="219">
        <v>83970</v>
      </c>
      <c r="G59" s="215">
        <v>36000</v>
      </c>
      <c r="H59" s="45">
        <v>29</v>
      </c>
      <c r="I59" s="175">
        <v>29</v>
      </c>
      <c r="J59" s="144">
        <f t="shared" si="0"/>
        <v>8476.8620689655181</v>
      </c>
      <c r="K59" s="45">
        <v>139</v>
      </c>
      <c r="L59" s="175">
        <v>118</v>
      </c>
      <c r="M59" s="144">
        <f t="shared" si="1"/>
        <v>2083.2966101694915</v>
      </c>
      <c r="N59" s="216">
        <v>81</v>
      </c>
      <c r="O59" s="217">
        <v>1352</v>
      </c>
      <c r="P59" s="218"/>
    </row>
    <row r="60" spans="1:16" ht="12.95" customHeight="1" x14ac:dyDescent="0.25">
      <c r="A60" s="176" t="s">
        <v>58</v>
      </c>
      <c r="B60" s="85">
        <v>127049</v>
      </c>
      <c r="C60" s="85"/>
      <c r="D60" s="212">
        <v>2008</v>
      </c>
      <c r="E60" s="213" t="s">
        <v>281</v>
      </c>
      <c r="F60" s="219">
        <v>72381</v>
      </c>
      <c r="G60" s="215">
        <v>35945</v>
      </c>
      <c r="H60" s="45">
        <v>4</v>
      </c>
      <c r="I60" s="175">
        <v>3.5</v>
      </c>
      <c r="J60" s="144">
        <f t="shared" si="0"/>
        <v>36299.714285714283</v>
      </c>
      <c r="K60" s="45">
        <v>54</v>
      </c>
      <c r="L60" s="175">
        <v>42.01</v>
      </c>
      <c r="M60" s="144">
        <f t="shared" si="1"/>
        <v>3024.2561294929778</v>
      </c>
      <c r="N60" s="216">
        <v>186</v>
      </c>
      <c r="O60" s="217">
        <v>1436</v>
      </c>
      <c r="P60" s="218"/>
    </row>
    <row r="61" spans="1:16" ht="12.95" customHeight="1" x14ac:dyDescent="0.25">
      <c r="A61" s="176" t="s">
        <v>256</v>
      </c>
      <c r="B61" s="85">
        <v>4830</v>
      </c>
      <c r="C61" s="85"/>
      <c r="D61" s="212">
        <v>2015</v>
      </c>
      <c r="E61" s="213" t="s">
        <v>282</v>
      </c>
      <c r="F61" s="219">
        <v>39711</v>
      </c>
      <c r="G61" s="215">
        <v>30000</v>
      </c>
      <c r="H61" s="45">
        <v>1</v>
      </c>
      <c r="I61" s="175">
        <v>1</v>
      </c>
      <c r="J61" s="144">
        <f t="shared" si="0"/>
        <v>4830</v>
      </c>
      <c r="K61" s="45">
        <v>4</v>
      </c>
      <c r="L61" s="175">
        <v>3.5</v>
      </c>
      <c r="M61" s="144">
        <f t="shared" si="1"/>
        <v>1380</v>
      </c>
      <c r="N61" s="216">
        <v>0</v>
      </c>
      <c r="O61" s="217">
        <v>0</v>
      </c>
      <c r="P61" s="218"/>
    </row>
    <row r="62" spans="1:16" ht="12.95" customHeight="1" x14ac:dyDescent="0.25">
      <c r="A62" s="176" t="s">
        <v>257</v>
      </c>
      <c r="B62" s="85">
        <v>113328</v>
      </c>
      <c r="C62" s="85"/>
      <c r="D62" s="212">
        <v>1995</v>
      </c>
      <c r="E62" s="213" t="s">
        <v>281</v>
      </c>
      <c r="F62" s="219">
        <v>98930</v>
      </c>
      <c r="G62" s="215">
        <v>43180</v>
      </c>
      <c r="H62" s="45">
        <v>10</v>
      </c>
      <c r="I62" s="175">
        <v>9.8800000000000008</v>
      </c>
      <c r="J62" s="144">
        <f t="shared" si="0"/>
        <v>11470.445344129554</v>
      </c>
      <c r="K62" s="45">
        <v>69</v>
      </c>
      <c r="L62" s="175">
        <v>61.18</v>
      </c>
      <c r="M62" s="144">
        <f t="shared" si="1"/>
        <v>1852.3700555737169</v>
      </c>
      <c r="N62" s="216">
        <v>0</v>
      </c>
      <c r="O62" s="217">
        <v>0</v>
      </c>
      <c r="P62" s="218"/>
    </row>
    <row r="63" spans="1:16" ht="12.95" customHeight="1" x14ac:dyDescent="0.25">
      <c r="A63" s="176" t="s">
        <v>59</v>
      </c>
      <c r="B63" s="85">
        <v>22539</v>
      </c>
      <c r="C63" s="85"/>
      <c r="D63" s="212">
        <v>2007</v>
      </c>
      <c r="E63" s="213" t="s">
        <v>282</v>
      </c>
      <c r="F63" s="219">
        <v>41325</v>
      </c>
      <c r="G63" s="215">
        <v>20800</v>
      </c>
      <c r="H63" s="45">
        <v>1</v>
      </c>
      <c r="I63" s="175">
        <v>0.3</v>
      </c>
      <c r="J63" s="144">
        <f t="shared" si="0"/>
        <v>75130</v>
      </c>
      <c r="K63" s="45">
        <v>16</v>
      </c>
      <c r="L63" s="175">
        <v>9.08</v>
      </c>
      <c r="M63" s="144">
        <f t="shared" si="1"/>
        <v>2482.2687224669603</v>
      </c>
      <c r="N63" s="216">
        <v>35</v>
      </c>
      <c r="O63" s="217">
        <v>365</v>
      </c>
      <c r="P63" s="218"/>
    </row>
    <row r="64" spans="1:16" ht="12.95" customHeight="1" x14ac:dyDescent="0.25">
      <c r="A64" s="176" t="s">
        <v>66</v>
      </c>
      <c r="B64" s="85">
        <v>59616</v>
      </c>
      <c r="C64" s="85"/>
      <c r="D64" s="212">
        <v>2009</v>
      </c>
      <c r="E64" s="213" t="s">
        <v>281</v>
      </c>
      <c r="F64" s="219">
        <v>70000</v>
      </c>
      <c r="G64" s="215">
        <v>26000</v>
      </c>
      <c r="H64" s="45">
        <v>1</v>
      </c>
      <c r="I64" s="175">
        <v>0.88</v>
      </c>
      <c r="J64" s="144">
        <f t="shared" si="0"/>
        <v>67745.454545454544</v>
      </c>
      <c r="K64" s="45">
        <v>36</v>
      </c>
      <c r="L64" s="175">
        <v>31.51</v>
      </c>
      <c r="M64" s="144">
        <f t="shared" si="1"/>
        <v>1891.9708029197079</v>
      </c>
      <c r="N64" s="216">
        <v>0</v>
      </c>
      <c r="O64" s="217">
        <v>0</v>
      </c>
      <c r="P64" s="218"/>
    </row>
    <row r="65" spans="1:16" ht="12.95" customHeight="1" x14ac:dyDescent="0.25">
      <c r="A65" s="224" t="s">
        <v>258</v>
      </c>
      <c r="B65" s="85">
        <v>52132</v>
      </c>
      <c r="C65" s="85"/>
      <c r="D65" s="212">
        <v>1982</v>
      </c>
      <c r="E65" s="213" t="s">
        <v>282</v>
      </c>
      <c r="F65" s="219">
        <v>65100</v>
      </c>
      <c r="G65" s="215" t="s">
        <v>274</v>
      </c>
      <c r="H65" s="45">
        <v>0</v>
      </c>
      <c r="I65" s="175">
        <v>0</v>
      </c>
      <c r="J65" s="144"/>
      <c r="K65" s="45">
        <v>26</v>
      </c>
      <c r="L65" s="175">
        <v>18.05</v>
      </c>
      <c r="M65" s="144">
        <f t="shared" si="1"/>
        <v>2888.1994459833795</v>
      </c>
      <c r="N65" s="216">
        <v>0</v>
      </c>
      <c r="O65" s="217">
        <v>0</v>
      </c>
      <c r="P65" s="218"/>
    </row>
    <row r="66" spans="1:16" ht="12.95" customHeight="1" x14ac:dyDescent="0.25">
      <c r="A66" s="176" t="s">
        <v>60</v>
      </c>
      <c r="B66" s="85">
        <v>964</v>
      </c>
      <c r="C66" s="85"/>
      <c r="D66" s="212">
        <v>2006</v>
      </c>
      <c r="E66" s="213" t="s">
        <v>282</v>
      </c>
      <c r="F66" s="219">
        <v>21000</v>
      </c>
      <c r="G66" s="215" t="s">
        <v>274</v>
      </c>
      <c r="H66" s="45">
        <v>1</v>
      </c>
      <c r="I66" s="175">
        <v>0.88</v>
      </c>
      <c r="J66" s="144">
        <f t="shared" si="0"/>
        <v>1095.4545454545455</v>
      </c>
      <c r="K66" s="45">
        <v>3</v>
      </c>
      <c r="L66" s="175">
        <v>2.2400000000000002</v>
      </c>
      <c r="M66" s="144">
        <f t="shared" si="1"/>
        <v>430.35714285714283</v>
      </c>
      <c r="N66" s="216">
        <v>2</v>
      </c>
      <c r="O66" s="217">
        <v>32</v>
      </c>
      <c r="P66" s="218"/>
    </row>
    <row r="67" spans="1:16" ht="12.95" customHeight="1" x14ac:dyDescent="0.25">
      <c r="A67" s="176" t="s">
        <v>259</v>
      </c>
      <c r="B67" s="85">
        <v>46286</v>
      </c>
      <c r="C67" s="85"/>
      <c r="D67" s="212">
        <v>2011</v>
      </c>
      <c r="E67" s="213" t="s">
        <v>281</v>
      </c>
      <c r="F67" s="219">
        <v>63000</v>
      </c>
      <c r="G67" s="215">
        <v>33000</v>
      </c>
      <c r="H67" s="45">
        <v>1</v>
      </c>
      <c r="I67" s="175">
        <v>1</v>
      </c>
      <c r="J67" s="144">
        <f t="shared" si="0"/>
        <v>46286</v>
      </c>
      <c r="K67" s="45">
        <v>22</v>
      </c>
      <c r="L67" s="175">
        <v>14.58</v>
      </c>
      <c r="M67" s="144">
        <f t="shared" si="1"/>
        <v>3174.6227709190671</v>
      </c>
      <c r="N67" s="216">
        <v>0</v>
      </c>
      <c r="O67" s="217">
        <v>0</v>
      </c>
      <c r="P67" s="218"/>
    </row>
    <row r="68" spans="1:16" ht="12.95" customHeight="1" x14ac:dyDescent="0.25">
      <c r="A68" s="176" t="s">
        <v>260</v>
      </c>
      <c r="B68" s="85">
        <v>40333</v>
      </c>
      <c r="C68" s="85"/>
      <c r="D68" s="212">
        <v>2007</v>
      </c>
      <c r="E68" s="213" t="s">
        <v>282</v>
      </c>
      <c r="F68" s="219">
        <v>63225</v>
      </c>
      <c r="G68" s="215">
        <v>42000</v>
      </c>
      <c r="H68" s="45">
        <v>1</v>
      </c>
      <c r="I68" s="175">
        <v>1</v>
      </c>
      <c r="J68" s="144">
        <f t="shared" si="0"/>
        <v>40333</v>
      </c>
      <c r="K68" s="45">
        <v>45</v>
      </c>
      <c r="L68" s="175">
        <v>38.630000000000003</v>
      </c>
      <c r="M68" s="144">
        <f t="shared" si="1"/>
        <v>1044.084908102511</v>
      </c>
      <c r="N68" s="216">
        <v>0</v>
      </c>
      <c r="O68" s="217">
        <v>0</v>
      </c>
      <c r="P68" s="218"/>
    </row>
    <row r="69" spans="1:16" ht="12.95" customHeight="1" x14ac:dyDescent="0.25">
      <c r="A69" s="176" t="s">
        <v>261</v>
      </c>
      <c r="B69" s="85">
        <v>25085</v>
      </c>
      <c r="C69" s="85"/>
      <c r="D69" s="212">
        <v>2008</v>
      </c>
      <c r="E69" s="213" t="s">
        <v>281</v>
      </c>
      <c r="F69" s="219">
        <v>87372</v>
      </c>
      <c r="G69" s="215">
        <v>30388</v>
      </c>
      <c r="H69" s="45">
        <v>4</v>
      </c>
      <c r="I69" s="175">
        <v>4</v>
      </c>
      <c r="J69" s="144">
        <f t="shared" si="0"/>
        <v>6271.25</v>
      </c>
      <c r="K69" s="45">
        <v>19</v>
      </c>
      <c r="L69" s="175">
        <v>15.83</v>
      </c>
      <c r="M69" s="144">
        <f t="shared" si="1"/>
        <v>1584.6493998736576</v>
      </c>
      <c r="N69" s="216">
        <v>12</v>
      </c>
      <c r="O69" s="217">
        <v>350</v>
      </c>
      <c r="P69" s="218"/>
    </row>
    <row r="70" spans="1:16" ht="12.95" customHeight="1" x14ac:dyDescent="0.25">
      <c r="A70" s="176" t="s">
        <v>262</v>
      </c>
      <c r="B70" s="85">
        <v>11525</v>
      </c>
      <c r="C70" s="85"/>
      <c r="D70" s="212">
        <v>2013</v>
      </c>
      <c r="E70" s="213" t="s">
        <v>282</v>
      </c>
      <c r="F70" s="219">
        <v>29354</v>
      </c>
      <c r="G70" s="215">
        <v>28000</v>
      </c>
      <c r="H70" s="45">
        <v>0</v>
      </c>
      <c r="I70" s="175">
        <v>0</v>
      </c>
      <c r="J70" s="144"/>
      <c r="K70" s="45">
        <v>6</v>
      </c>
      <c r="L70" s="175">
        <v>4.7300000000000004</v>
      </c>
      <c r="M70" s="144">
        <f t="shared" ref="M70:M72" si="2">B70/L70</f>
        <v>2436.5750528541225</v>
      </c>
      <c r="N70" s="216">
        <v>0</v>
      </c>
      <c r="O70" s="217">
        <v>0</v>
      </c>
      <c r="P70" s="218"/>
    </row>
    <row r="71" spans="1:16" ht="12.95" customHeight="1" x14ac:dyDescent="0.25">
      <c r="A71" s="176" t="s">
        <v>61</v>
      </c>
      <c r="B71" s="85">
        <v>15406</v>
      </c>
      <c r="C71" s="85"/>
      <c r="D71" s="212">
        <v>2011</v>
      </c>
      <c r="E71" s="220" t="s">
        <v>281</v>
      </c>
      <c r="F71" s="219">
        <v>62400</v>
      </c>
      <c r="G71" s="215">
        <v>35500</v>
      </c>
      <c r="H71" s="45">
        <v>3</v>
      </c>
      <c r="I71" s="175">
        <v>2.1</v>
      </c>
      <c r="J71" s="144">
        <f t="shared" ref="J71:J73" si="3">B71/I71</f>
        <v>7336.1904761904761</v>
      </c>
      <c r="K71" s="45">
        <v>10</v>
      </c>
      <c r="L71" s="175">
        <v>5.28</v>
      </c>
      <c r="M71" s="144">
        <f t="shared" si="2"/>
        <v>2917.80303030303</v>
      </c>
      <c r="N71" s="216">
        <v>5</v>
      </c>
      <c r="O71" s="217">
        <v>600</v>
      </c>
      <c r="P71" s="218"/>
    </row>
    <row r="72" spans="1:16" ht="12.95" customHeight="1" x14ac:dyDescent="0.25">
      <c r="A72" s="225" t="s">
        <v>263</v>
      </c>
      <c r="B72" s="46">
        <v>14743</v>
      </c>
      <c r="D72" s="212">
        <v>1991</v>
      </c>
      <c r="E72" s="213" t="s">
        <v>282</v>
      </c>
      <c r="F72" s="219">
        <v>57486</v>
      </c>
      <c r="G72" s="215">
        <v>25000</v>
      </c>
      <c r="H72" s="45">
        <v>0</v>
      </c>
      <c r="I72" s="175">
        <v>0</v>
      </c>
      <c r="J72" s="144"/>
      <c r="K72" s="45">
        <v>10</v>
      </c>
      <c r="L72" s="175">
        <v>10</v>
      </c>
      <c r="M72" s="144">
        <f t="shared" si="2"/>
        <v>1474.3</v>
      </c>
      <c r="N72" s="226">
        <v>0</v>
      </c>
      <c r="O72" s="227">
        <v>0</v>
      </c>
      <c r="P72" s="218"/>
    </row>
    <row r="73" spans="1:16" ht="12.95" customHeight="1" x14ac:dyDescent="0.25">
      <c r="A73" s="228" t="s">
        <v>62</v>
      </c>
      <c r="B73" s="200">
        <f>SUM(B5:B72)</f>
        <v>4671955</v>
      </c>
      <c r="C73" s="200" t="s">
        <v>223</v>
      </c>
      <c r="D73" s="229"/>
      <c r="E73" s="200"/>
      <c r="F73" s="230"/>
      <c r="G73" s="231"/>
      <c r="H73" s="200">
        <f>SUM(H5:H72)</f>
        <v>476</v>
      </c>
      <c r="I73" s="200">
        <f>SUM(I5:I72)</f>
        <v>457.53999999999996</v>
      </c>
      <c r="J73" s="232">
        <f t="shared" si="3"/>
        <v>10211.0307295537</v>
      </c>
      <c r="K73" s="200">
        <f>SUM(K5:K72)</f>
        <v>3332</v>
      </c>
      <c r="L73" s="200">
        <f>SUM(L5:L72)</f>
        <v>2632.3200000000006</v>
      </c>
      <c r="M73" s="232">
        <f>B73/L73</f>
        <v>1774.8431041818619</v>
      </c>
      <c r="N73" s="200">
        <v>2487</v>
      </c>
      <c r="O73" s="232">
        <v>29248.85</v>
      </c>
      <c r="P73" s="218"/>
    </row>
    <row r="74" spans="1:16" x14ac:dyDescent="0.2">
      <c r="A74" s="176" t="s">
        <v>80</v>
      </c>
      <c r="B74" s="327" t="s">
        <v>81</v>
      </c>
      <c r="C74" s="183"/>
      <c r="F74" s="327" t="s">
        <v>82</v>
      </c>
      <c r="G74" s="339">
        <f>G77</f>
        <v>42638</v>
      </c>
      <c r="J74" s="327" t="s">
        <v>86</v>
      </c>
      <c r="M74" s="180" t="s">
        <v>83</v>
      </c>
    </row>
    <row r="75" spans="1:16" x14ac:dyDescent="0.2">
      <c r="B75" s="327" t="s">
        <v>84</v>
      </c>
      <c r="C75" s="183"/>
      <c r="F75" s="327" t="s">
        <v>85</v>
      </c>
      <c r="G75" s="339">
        <f>G74*1.05</f>
        <v>44769.9</v>
      </c>
      <c r="J75" s="327" t="s">
        <v>89</v>
      </c>
      <c r="M75" s="180" t="s">
        <v>87</v>
      </c>
    </row>
    <row r="76" spans="1:16" x14ac:dyDescent="0.2">
      <c r="B76" s="327" t="s">
        <v>229</v>
      </c>
      <c r="F76" s="327" t="s">
        <v>88</v>
      </c>
      <c r="G76" s="339">
        <f>G74*1.1</f>
        <v>46901.8</v>
      </c>
      <c r="J76" s="327" t="s">
        <v>230</v>
      </c>
      <c r="M76" s="180" t="s">
        <v>90</v>
      </c>
    </row>
    <row r="77" spans="1:16" x14ac:dyDescent="0.2">
      <c r="B77" s="327" t="s">
        <v>82</v>
      </c>
      <c r="F77" s="339">
        <v>92534</v>
      </c>
      <c r="G77" s="339">
        <v>42638</v>
      </c>
    </row>
    <row r="78" spans="1:16" x14ac:dyDescent="0.2">
      <c r="C78" s="84" t="s">
        <v>271</v>
      </c>
    </row>
    <row r="79" spans="1:16" x14ac:dyDescent="0.2">
      <c r="C79" s="84" t="s">
        <v>270</v>
      </c>
    </row>
    <row r="80" spans="1:16" x14ac:dyDescent="0.2">
      <c r="I80" s="173" t="s">
        <v>222</v>
      </c>
    </row>
    <row r="83" spans="1:8" x14ac:dyDescent="0.2">
      <c r="A83" s="84" t="s">
        <v>317</v>
      </c>
    </row>
    <row r="84" spans="1:8" x14ac:dyDescent="0.2">
      <c r="A84" s="84" t="s">
        <v>294</v>
      </c>
      <c r="H84" s="173" t="s">
        <v>296</v>
      </c>
    </row>
    <row r="85" spans="1:8" x14ac:dyDescent="0.2">
      <c r="B85" s="84" t="s">
        <v>297</v>
      </c>
      <c r="G85" s="84" t="s">
        <v>295</v>
      </c>
    </row>
  </sheetData>
  <mergeCells count="10">
    <mergeCell ref="A1:C2"/>
    <mergeCell ref="N1:O2"/>
    <mergeCell ref="N3:O3"/>
    <mergeCell ref="A3:A4"/>
    <mergeCell ref="B3:B4"/>
    <mergeCell ref="D3:F3"/>
    <mergeCell ref="G3:J3"/>
    <mergeCell ref="K3:M3"/>
    <mergeCell ref="C3:C4"/>
    <mergeCell ref="D1:M2"/>
  </mergeCells>
  <phoneticPr fontId="0" type="noConversion"/>
  <printOptions horizontalCentered="1" verticalCentered="1" gridLines="1"/>
  <pageMargins left="0.5" right="0.5" top="0.5" bottom="0.5" header="0.5" footer="0.5"/>
  <pageSetup scale="86" fitToHeight="2" pageOrder="overThenDown" orientation="landscape" r:id="rId1"/>
  <headerFooter alignWithMargins="0">
    <oddHeader>&amp;C&amp;G</oddHeader>
    <oddFooter>&amp;C&amp;"Garamond,Regular"&amp;P</oddFoot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14215FF402DD47BD3FC60638C39B08" ma:contentTypeVersion="0" ma:contentTypeDescription="Create a new document." ma:contentTypeScope="" ma:versionID="6fb8d2a6a3dcdc3cbe224a3b77750561">
  <xsd:schema xmlns:xsd="http://www.w3.org/2001/XMLSchema" xmlns:xs="http://www.w3.org/2001/XMLSchema" xmlns:p="http://schemas.microsoft.com/office/2006/metadata/properties" xmlns:ns2="b82a65d5-8574-4494-94ca-87fa79fa9208" targetNamespace="http://schemas.microsoft.com/office/2006/metadata/properties" ma:root="true" ma:fieldsID="7317c513407e614263c6299a97cb652f" ns2:_="">
    <xsd:import namespace="b82a65d5-8574-4494-94ca-87fa79fa920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a65d5-8574-4494-94ca-87fa79fa920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2a65d5-8574-4494-94ca-87fa79fa9208">EMCPNH2HEHJK-102-37</_dlc_DocId>
    <_dlc_DocIdUrl xmlns="b82a65d5-8574-4494-94ca-87fa79fa9208">
      <Url>http://sharepoint/rf/_layouts/DocIdRedir.aspx?ID=EMCPNH2HEHJK-102-37</Url>
      <Description>EMCPNH2HEHJK-102-37</Description>
    </_dlc_DocIdUrl>
  </documentManagement>
</p:properties>
</file>

<file path=customXml/itemProps1.xml><?xml version="1.0" encoding="utf-8"?>
<ds:datastoreItem xmlns:ds="http://schemas.openxmlformats.org/officeDocument/2006/customXml" ds:itemID="{C2E7401C-F967-4994-B596-01F614F9D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2a65d5-8574-4494-94ca-87fa79fa9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8DA20A-7A59-4B9F-9750-C5DE54D4D1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33F4403-11A7-4353-AF8A-717A306528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28B4A1-DD89-49FF-A1E0-6080E837842F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b82a65d5-8574-4494-94ca-87fa79fa92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10-Year Summary w-Visits- 2014</vt:lpstr>
      <vt:lpstr>General Information - 2014</vt:lpstr>
      <vt:lpstr>Services-2014</vt:lpstr>
      <vt:lpstr>Electronic Resources-2014</vt:lpstr>
      <vt:lpstr>Programming-2014</vt:lpstr>
      <vt:lpstr>Circulation &amp; ILL - 2014</vt:lpstr>
      <vt:lpstr>Collection I - 2014</vt:lpstr>
      <vt:lpstr>Collection II - 2014</vt:lpstr>
      <vt:lpstr>Staff - 2014</vt:lpstr>
      <vt:lpstr>Operating Revenue I - 2014</vt:lpstr>
      <vt:lpstr>Operating Revenue II - 2014</vt:lpstr>
      <vt:lpstr>Operating Expenditures 1 - 2014</vt:lpstr>
      <vt:lpstr>Operating Expenditures 2 - 2014</vt:lpstr>
      <vt:lpstr>Capital Rev &amp; Expend - 2014</vt:lpstr>
      <vt:lpstr>'10-Year Summary w-Visits- 2014'!Print_Area</vt:lpstr>
      <vt:lpstr>'Capital Rev &amp; Expend - 2014'!Print_Area</vt:lpstr>
      <vt:lpstr>'Circulation &amp; ILL - 2014'!Print_Area</vt:lpstr>
      <vt:lpstr>'Collection II - 2014'!Print_Area</vt:lpstr>
      <vt:lpstr>'General Information - 2014'!Print_Area</vt:lpstr>
      <vt:lpstr>'Operating Expenditures 1 - 2014'!Print_Area</vt:lpstr>
      <vt:lpstr>'Operating Expenditures 2 - 2014'!Print_Area</vt:lpstr>
      <vt:lpstr>'Operating Revenue I - 2014'!Print_Area</vt:lpstr>
      <vt:lpstr>'Operating Revenue II - 2014'!Print_Area</vt:lpstr>
      <vt:lpstr>'Programming-2014'!Print_Area</vt:lpstr>
      <vt:lpstr>'Services-2014'!Print_Area</vt:lpstr>
      <vt:lpstr>'Staff - 2014'!Print_Area</vt:lpstr>
      <vt:lpstr>'Capital Rev &amp; Expend - 2014'!Print_Titles</vt:lpstr>
      <vt:lpstr>'Circulation &amp; ILL - 2014'!Print_Titles</vt:lpstr>
      <vt:lpstr>'Collection I - 2014'!Print_Titles</vt:lpstr>
      <vt:lpstr>'Collection II - 2014'!Print_Titles</vt:lpstr>
      <vt:lpstr>'Electronic Resources-2014'!Print_Titles</vt:lpstr>
      <vt:lpstr>'General Information - 2014'!Print_Titles</vt:lpstr>
      <vt:lpstr>'Operating Expenditures 1 - 2014'!Print_Titles</vt:lpstr>
      <vt:lpstr>'Operating Expenditures 2 - 2014'!Print_Titles</vt:lpstr>
      <vt:lpstr>'Operating Revenue I - 2014'!Print_Titles</vt:lpstr>
      <vt:lpstr>'Operating Revenue II - 2014'!Print_Titles</vt:lpstr>
      <vt:lpstr>'Programming-2014'!Print_Titles</vt:lpstr>
      <vt:lpstr>'Services-2014'!Print_Titles</vt:lpstr>
      <vt:lpstr>'Staff - 2014'!Print_Titles</vt:lpstr>
    </vt:vector>
  </TitlesOfParts>
  <Company>SLOL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mgolrick</dc:creator>
  <cp:lastModifiedBy>Riley Bordelon</cp:lastModifiedBy>
  <cp:lastPrinted>2015-07-27T16:03:51Z</cp:lastPrinted>
  <dcterms:created xsi:type="dcterms:W3CDTF">2009-05-14T15:44:29Z</dcterms:created>
  <dcterms:modified xsi:type="dcterms:W3CDTF">2015-10-05T20:03:18Z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241fc154-973b-4043-8c93-360973573d4f</vt:lpwstr>
  </property>
  <property fmtid="{D5CDD505-2E9C-101B-9397-08002B2CF9AE}" pid="3" name="ContentTypeId">
    <vt:lpwstr>0x010100F814215FF402DD47BD3FC60638C39B08</vt:lpwstr>
  </property>
</Properties>
</file>