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40" yWindow="3580" windowWidth="15480" windowHeight="6900" tabRatio="706" firstSheet="11" activeTab="13"/>
  </bookViews>
  <sheets>
    <sheet name="10-Year Summary - 2015" sheetId="10" r:id="rId1"/>
    <sheet name="General Information - 2015" sheetId="2" r:id="rId2"/>
    <sheet name="Services-2015" sheetId="4" r:id="rId3"/>
    <sheet name="Electronic Resources-2015" sheetId="5" r:id="rId4"/>
    <sheet name="Programming-2015" sheetId="6" r:id="rId5"/>
    <sheet name="Circulation &amp; ILL - 2015" sheetId="7" r:id="rId6"/>
    <sheet name="Collection I - 2015" sheetId="8" r:id="rId7"/>
    <sheet name="Collection II - 2015" sheetId="9" r:id="rId8"/>
    <sheet name="Staff - 2015" sheetId="3" r:id="rId9"/>
    <sheet name="Operating Revenue I - 2015" sheetId="11" r:id="rId10"/>
    <sheet name="Operating Revenue II - 2015" sheetId="12" r:id="rId11"/>
    <sheet name="Operating Expenditures 1 - 2015" sheetId="13" r:id="rId12"/>
    <sheet name="Operating Expenditures 2 - 2015" sheetId="14" r:id="rId13"/>
    <sheet name="Capital Rev &amp; Expend - 2015" sheetId="15" r:id="rId14"/>
  </sheets>
  <definedNames>
    <definedName name="_xlnm.Print_Area" localSheetId="0">'10-Year Summary - 2015'!$A$1:$M$41</definedName>
    <definedName name="_xlnm.Print_Area" localSheetId="13">'Capital Rev &amp; Expend - 2015'!$A$1:$Q$73</definedName>
    <definedName name="_xlnm.Print_Area" localSheetId="5">'Circulation &amp; ILL - 2015'!$A$1:$Q$75</definedName>
    <definedName name="_xlnm.Print_Area" localSheetId="7">'Collection II - 2015'!$A$1:$J$76</definedName>
    <definedName name="_xlnm.Print_Area" localSheetId="1">'General Information - 2015'!$A$1:$K$73</definedName>
    <definedName name="_xlnm.Print_Area" localSheetId="11">'Operating Expenditures 1 - 2015'!$A$1:$P$78</definedName>
    <definedName name="_xlnm.Print_Area" localSheetId="12">'Operating Expenditures 2 - 2015'!$A$1:$P$74</definedName>
    <definedName name="_xlnm.Print_Area" localSheetId="9">'Operating Revenue I - 2015'!$A$1:$L$75</definedName>
    <definedName name="_xlnm.Print_Area" localSheetId="10">'Operating Revenue II - 2015'!$A$1:$M$74</definedName>
    <definedName name="_xlnm.Print_Area" localSheetId="4">'Programming-2015'!$A$1:$K$74</definedName>
    <definedName name="_xlnm.Print_Area" localSheetId="2">'Services-2015'!$A$1:$J$75</definedName>
    <definedName name="_xlnm.Print_Area" localSheetId="8">'Staff - 2015'!$A$1:$O$80</definedName>
    <definedName name="_xlnm.Print_Titles" localSheetId="13">'Capital Rev &amp; Expend - 2015'!$3:$4</definedName>
    <definedName name="_xlnm.Print_Titles" localSheetId="5">'Circulation &amp; ILL - 2015'!$3:$4</definedName>
    <definedName name="_xlnm.Print_Titles" localSheetId="6">'Collection I - 2015'!$3:$3</definedName>
    <definedName name="_xlnm.Print_Titles" localSheetId="7">'Collection II - 2015'!$3:$3</definedName>
    <definedName name="_xlnm.Print_Titles" localSheetId="3">'Electronic Resources-2015'!$3:$4</definedName>
    <definedName name="_xlnm.Print_Titles" localSheetId="1">'General Information - 2015'!$3:$3</definedName>
    <definedName name="_xlnm.Print_Titles" localSheetId="11">'Operating Expenditures 1 - 2015'!$3:$4</definedName>
    <definedName name="_xlnm.Print_Titles" localSheetId="12">'Operating Expenditures 2 - 2015'!$3:$4</definedName>
    <definedName name="_xlnm.Print_Titles" localSheetId="9">'Operating Revenue I - 2015'!$3:$4</definedName>
    <definedName name="_xlnm.Print_Titles" localSheetId="10">'Operating Revenue II - 2015'!$3:$4</definedName>
    <definedName name="_xlnm.Print_Titles" localSheetId="4">'Programming-2015'!$3:$4</definedName>
    <definedName name="_xlnm.Print_Titles" localSheetId="2">'Services-2015'!$3:$4</definedName>
    <definedName name="_xlnm.Print_Titles" localSheetId="8">'Staff - 2015'!$3:$4</definedName>
  </definedNames>
  <calcPr calcId="145621"/>
</workbook>
</file>

<file path=xl/calcChain.xml><?xml version="1.0" encoding="utf-8"?>
<calcChain xmlns="http://schemas.openxmlformats.org/spreadsheetml/2006/main">
  <c r="N78" i="7" l="1"/>
  <c r="M15" i="10"/>
  <c r="I73" i="5" l="1"/>
  <c r="I72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5" i="15"/>
  <c r="M14" i="10" l="1"/>
  <c r="M18" i="10"/>
  <c r="M22" i="10"/>
  <c r="M26" i="10"/>
  <c r="M25" i="10"/>
  <c r="L41" i="10"/>
  <c r="M41" i="10" s="1"/>
  <c r="L38" i="10"/>
  <c r="M38" i="10" s="1"/>
  <c r="L36" i="10"/>
  <c r="M36" i="10" s="1"/>
  <c r="L34" i="10"/>
  <c r="M34" i="10" s="1"/>
  <c r="L30" i="10"/>
  <c r="M30" i="10" s="1"/>
  <c r="L28" i="10"/>
  <c r="M28" i="10" s="1"/>
  <c r="L26" i="10"/>
  <c r="L25" i="10"/>
  <c r="L23" i="10"/>
  <c r="L22" i="10"/>
  <c r="L19" i="10"/>
  <c r="L18" i="10"/>
  <c r="L15" i="10"/>
  <c r="L14" i="10"/>
  <c r="L8" i="10"/>
  <c r="I72" i="2"/>
  <c r="L9" i="10"/>
  <c r="L10" i="10"/>
  <c r="L11" i="10"/>
  <c r="I72" i="9" l="1"/>
  <c r="H72" i="9"/>
  <c r="D67" i="9"/>
  <c r="N5" i="8"/>
  <c r="D5" i="9" s="1"/>
  <c r="N6" i="8"/>
  <c r="D6" i="9" s="1"/>
  <c r="N7" i="8"/>
  <c r="D7" i="9" s="1"/>
  <c r="N8" i="8"/>
  <c r="D8" i="9" s="1"/>
  <c r="N9" i="8"/>
  <c r="D9" i="9" s="1"/>
  <c r="N10" i="8"/>
  <c r="D10" i="9" s="1"/>
  <c r="N11" i="8"/>
  <c r="D11" i="9" s="1"/>
  <c r="N12" i="8"/>
  <c r="D12" i="9" s="1"/>
  <c r="N13" i="8"/>
  <c r="D13" i="9" s="1"/>
  <c r="N14" i="8"/>
  <c r="D14" i="9" s="1"/>
  <c r="N15" i="8"/>
  <c r="D15" i="9" s="1"/>
  <c r="N16" i="8"/>
  <c r="D16" i="9" s="1"/>
  <c r="N17" i="8"/>
  <c r="D17" i="9" s="1"/>
  <c r="N18" i="8"/>
  <c r="D18" i="9" s="1"/>
  <c r="N19" i="8"/>
  <c r="D19" i="9" s="1"/>
  <c r="N20" i="8"/>
  <c r="D20" i="9" s="1"/>
  <c r="N21" i="8"/>
  <c r="D21" i="9" s="1"/>
  <c r="N22" i="8"/>
  <c r="D22" i="9" s="1"/>
  <c r="N23" i="8"/>
  <c r="D23" i="9" s="1"/>
  <c r="N24" i="8"/>
  <c r="D24" i="9" s="1"/>
  <c r="N25" i="8"/>
  <c r="D25" i="9" s="1"/>
  <c r="N26" i="8"/>
  <c r="D26" i="9" s="1"/>
  <c r="N27" i="8"/>
  <c r="D27" i="9" s="1"/>
  <c r="N28" i="8"/>
  <c r="D28" i="9" s="1"/>
  <c r="N29" i="8"/>
  <c r="D29" i="9" s="1"/>
  <c r="N30" i="8"/>
  <c r="D30" i="9" s="1"/>
  <c r="N31" i="8"/>
  <c r="D31" i="9" s="1"/>
  <c r="N32" i="8"/>
  <c r="D32" i="9" s="1"/>
  <c r="N33" i="8"/>
  <c r="D33" i="9" s="1"/>
  <c r="N34" i="8"/>
  <c r="D34" i="9" s="1"/>
  <c r="N35" i="8"/>
  <c r="D35" i="9" s="1"/>
  <c r="N36" i="8"/>
  <c r="D36" i="9" s="1"/>
  <c r="N37" i="8"/>
  <c r="D37" i="9" s="1"/>
  <c r="N38" i="8"/>
  <c r="D38" i="9" s="1"/>
  <c r="N39" i="8"/>
  <c r="D39" i="9" s="1"/>
  <c r="N40" i="8"/>
  <c r="D40" i="9" s="1"/>
  <c r="N41" i="8"/>
  <c r="D41" i="9" s="1"/>
  <c r="N42" i="8"/>
  <c r="D42" i="9" s="1"/>
  <c r="N43" i="8"/>
  <c r="D43" i="9" s="1"/>
  <c r="N44" i="8"/>
  <c r="D44" i="9" s="1"/>
  <c r="N45" i="8"/>
  <c r="D45" i="9" s="1"/>
  <c r="N46" i="8"/>
  <c r="D46" i="9" s="1"/>
  <c r="N47" i="8"/>
  <c r="D47" i="9" s="1"/>
  <c r="N48" i="8"/>
  <c r="D48" i="9" s="1"/>
  <c r="N49" i="8"/>
  <c r="D49" i="9" s="1"/>
  <c r="N50" i="8"/>
  <c r="D50" i="9" s="1"/>
  <c r="N51" i="8"/>
  <c r="D51" i="9" s="1"/>
  <c r="N52" i="8"/>
  <c r="D52" i="9" s="1"/>
  <c r="N53" i="8"/>
  <c r="D53" i="9" s="1"/>
  <c r="N54" i="8"/>
  <c r="D54" i="9" s="1"/>
  <c r="N55" i="8"/>
  <c r="D55" i="9" s="1"/>
  <c r="N56" i="8"/>
  <c r="D56" i="9" s="1"/>
  <c r="N57" i="8"/>
  <c r="D57" i="9" s="1"/>
  <c r="N58" i="8"/>
  <c r="D58" i="9" s="1"/>
  <c r="N59" i="8"/>
  <c r="D59" i="9" s="1"/>
  <c r="N60" i="8"/>
  <c r="D60" i="9" s="1"/>
  <c r="N61" i="8"/>
  <c r="D61" i="9" s="1"/>
  <c r="N62" i="8"/>
  <c r="D62" i="9" s="1"/>
  <c r="N63" i="8"/>
  <c r="D63" i="9" s="1"/>
  <c r="N64" i="8"/>
  <c r="D64" i="9" s="1"/>
  <c r="N65" i="8"/>
  <c r="D65" i="9" s="1"/>
  <c r="N66" i="8"/>
  <c r="D66" i="9" s="1"/>
  <c r="N67" i="8"/>
  <c r="N68" i="8"/>
  <c r="D68" i="9" s="1"/>
  <c r="N69" i="8"/>
  <c r="D69" i="9" s="1"/>
  <c r="N70" i="8"/>
  <c r="D70" i="9" s="1"/>
  <c r="N71" i="8"/>
  <c r="D71" i="9" s="1"/>
  <c r="N4" i="8"/>
  <c r="D4" i="9" s="1"/>
  <c r="D72" i="9" l="1"/>
  <c r="G74" i="3"/>
  <c r="G76" i="3" s="1"/>
  <c r="G75" i="3" l="1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B73" i="15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5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B73" i="14"/>
  <c r="M73" i="13"/>
  <c r="L73" i="13"/>
  <c r="K73" i="13"/>
  <c r="J73" i="13"/>
  <c r="I73" i="13"/>
  <c r="E73" i="13"/>
  <c r="F73" i="13"/>
  <c r="G73" i="13" s="1"/>
  <c r="D73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5" i="13"/>
  <c r="P5" i="13" s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5" i="12"/>
  <c r="G73" i="12"/>
  <c r="M73" i="12" s="1"/>
  <c r="C73" i="12"/>
  <c r="D73" i="12"/>
  <c r="E73" i="12"/>
  <c r="F73" i="12"/>
  <c r="H73" i="12"/>
  <c r="B73" i="12"/>
  <c r="H73" i="11"/>
  <c r="I73" i="11"/>
  <c r="J73" i="11"/>
  <c r="K73" i="11"/>
  <c r="L73" i="11"/>
  <c r="G73" i="11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  <c r="F18" i="9"/>
  <c r="G18" i="9"/>
  <c r="F19" i="9"/>
  <c r="G19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F38" i="9"/>
  <c r="G38" i="9"/>
  <c r="F39" i="9"/>
  <c r="G39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F48" i="9"/>
  <c r="G48" i="9"/>
  <c r="F49" i="9"/>
  <c r="G49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F58" i="9"/>
  <c r="G58" i="9"/>
  <c r="F59" i="9"/>
  <c r="G59" i="9"/>
  <c r="F60" i="9"/>
  <c r="G60" i="9"/>
  <c r="F61" i="9"/>
  <c r="G61" i="9"/>
  <c r="F62" i="9"/>
  <c r="G62" i="9"/>
  <c r="F63" i="9"/>
  <c r="G63" i="9"/>
  <c r="F64" i="9"/>
  <c r="G64" i="9"/>
  <c r="F65" i="9"/>
  <c r="G65" i="9"/>
  <c r="F66" i="9"/>
  <c r="G66" i="9"/>
  <c r="F67" i="9"/>
  <c r="G67" i="9"/>
  <c r="F68" i="9"/>
  <c r="G68" i="9"/>
  <c r="F69" i="9"/>
  <c r="G69" i="9"/>
  <c r="F70" i="9"/>
  <c r="G70" i="9"/>
  <c r="F71" i="9"/>
  <c r="G71" i="9"/>
  <c r="F72" i="9"/>
  <c r="G72" i="9"/>
  <c r="F4" i="9"/>
  <c r="G4" i="9"/>
  <c r="N72" i="9"/>
  <c r="M72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4" i="9"/>
  <c r="E72" i="8"/>
  <c r="F72" i="8"/>
  <c r="G72" i="8"/>
  <c r="H72" i="8"/>
  <c r="I72" i="8"/>
  <c r="J72" i="8"/>
  <c r="K72" i="8"/>
  <c r="L72" i="8"/>
  <c r="M72" i="8"/>
  <c r="N72" i="8"/>
  <c r="D72" i="8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Q73" i="7"/>
  <c r="P73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" i="7"/>
  <c r="N73" i="7"/>
  <c r="J73" i="7"/>
  <c r="K73" i="7"/>
  <c r="I73" i="7"/>
  <c r="E73" i="7"/>
  <c r="F73" i="7"/>
  <c r="G73" i="7"/>
  <c r="M73" i="7"/>
  <c r="H73" i="7"/>
  <c r="L73" i="7"/>
  <c r="D73" i="7"/>
  <c r="E73" i="6"/>
  <c r="F73" i="6"/>
  <c r="G73" i="6"/>
  <c r="H73" i="6"/>
  <c r="I73" i="6"/>
  <c r="J73" i="6"/>
  <c r="K73" i="6"/>
  <c r="D73" i="6"/>
  <c r="M73" i="5"/>
  <c r="J73" i="5"/>
  <c r="K73" i="5"/>
  <c r="L73" i="5"/>
  <c r="H73" i="5"/>
  <c r="E72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5" i="5"/>
  <c r="G7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5" i="5"/>
  <c r="F73" i="5"/>
  <c r="D73" i="5"/>
  <c r="M73" i="3"/>
  <c r="L73" i="3"/>
  <c r="K73" i="3"/>
  <c r="J72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5" i="4"/>
  <c r="H73" i="4"/>
  <c r="I73" i="4"/>
  <c r="G73" i="4"/>
  <c r="F72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5" i="4"/>
  <c r="E73" i="4"/>
  <c r="F73" i="4" s="1"/>
  <c r="D73" i="4"/>
  <c r="H73" i="3"/>
  <c r="M72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5" i="3"/>
  <c r="J6" i="3"/>
  <c r="J7" i="3"/>
  <c r="J8" i="3"/>
  <c r="J9" i="3"/>
  <c r="J10" i="3"/>
  <c r="J11" i="3"/>
  <c r="J13" i="3"/>
  <c r="J14" i="3"/>
  <c r="J17" i="3"/>
  <c r="J18" i="3"/>
  <c r="J19" i="3"/>
  <c r="J20" i="3"/>
  <c r="J21" i="3"/>
  <c r="J23" i="3"/>
  <c r="J24" i="3"/>
  <c r="J25" i="3"/>
  <c r="J26" i="3"/>
  <c r="J27" i="3"/>
  <c r="J28" i="3"/>
  <c r="J30" i="3"/>
  <c r="J33" i="3"/>
  <c r="J34" i="3"/>
  <c r="J36" i="3"/>
  <c r="J37" i="3"/>
  <c r="J41" i="3"/>
  <c r="J42" i="3"/>
  <c r="J43" i="3"/>
  <c r="J44" i="3"/>
  <c r="J46" i="3"/>
  <c r="J47" i="3"/>
  <c r="J48" i="3"/>
  <c r="J49" i="3"/>
  <c r="J51" i="3"/>
  <c r="J52" i="3"/>
  <c r="J53" i="3"/>
  <c r="J54" i="3"/>
  <c r="J55" i="3"/>
  <c r="J56" i="3"/>
  <c r="J57" i="3"/>
  <c r="J58" i="3"/>
  <c r="J59" i="3"/>
  <c r="J60" i="3"/>
  <c r="J62" i="3"/>
  <c r="J63" i="3"/>
  <c r="J64" i="3"/>
  <c r="J66" i="3"/>
  <c r="J67" i="3"/>
  <c r="J68" i="3"/>
  <c r="J69" i="3"/>
  <c r="J71" i="3"/>
  <c r="J5" i="3"/>
  <c r="I73" i="3"/>
  <c r="J73" i="3" s="1"/>
  <c r="B72" i="9"/>
  <c r="B73" i="3"/>
  <c r="B73" i="11"/>
  <c r="B73" i="13"/>
  <c r="P73" i="14" s="1"/>
  <c r="B72" i="8"/>
  <c r="B73" i="7"/>
  <c r="B73" i="6"/>
  <c r="B73" i="5"/>
  <c r="B73" i="4"/>
  <c r="J73" i="4" s="1"/>
  <c r="H72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4" i="2"/>
  <c r="N73" i="13" l="1"/>
  <c r="G73" i="5"/>
  <c r="K73" i="12"/>
  <c r="N77" i="7"/>
  <c r="O73" i="7"/>
  <c r="L73" i="12"/>
  <c r="I73" i="12"/>
  <c r="J73" i="12"/>
  <c r="F5" i="2"/>
  <c r="F72" i="2" s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4" i="2"/>
  <c r="G72" i="2"/>
  <c r="D72" i="2"/>
  <c r="J72" i="2"/>
  <c r="M8" i="10"/>
  <c r="G6" i="13" l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23" i="10" l="1"/>
  <c r="G15" i="10"/>
  <c r="O6" i="13" l="1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P6" i="13"/>
  <c r="P7" i="13"/>
  <c r="H11" i="13"/>
  <c r="H13" i="13"/>
  <c r="P15" i="13"/>
  <c r="P17" i="13"/>
  <c r="H21" i="13"/>
  <c r="P23" i="13"/>
  <c r="H27" i="13"/>
  <c r="H29" i="13"/>
  <c r="P31" i="13"/>
  <c r="H37" i="13"/>
  <c r="H38" i="13"/>
  <c r="P39" i="13"/>
  <c r="H41" i="13"/>
  <c r="P42" i="13"/>
  <c r="H45" i="13"/>
  <c r="P47" i="13"/>
  <c r="P49" i="13"/>
  <c r="P50" i="13"/>
  <c r="P51" i="13"/>
  <c r="H53" i="13"/>
  <c r="P55" i="13"/>
  <c r="P57" i="13"/>
  <c r="P58" i="13"/>
  <c r="P63" i="13"/>
  <c r="H65" i="13"/>
  <c r="P66" i="13"/>
  <c r="P67" i="13"/>
  <c r="H69" i="13"/>
  <c r="P71" i="13"/>
  <c r="H5" i="13"/>
  <c r="H63" i="13" l="1"/>
  <c r="H62" i="13"/>
  <c r="H46" i="13"/>
  <c r="P62" i="13"/>
  <c r="P38" i="13"/>
  <c r="H30" i="13"/>
  <c r="P12" i="13"/>
  <c r="P60" i="13"/>
  <c r="P11" i="13"/>
  <c r="H14" i="13"/>
  <c r="H12" i="13"/>
  <c r="H55" i="13"/>
  <c r="H39" i="13"/>
  <c r="H23" i="13"/>
  <c r="H6" i="13"/>
  <c r="P52" i="13"/>
  <c r="P30" i="13"/>
  <c r="H71" i="13"/>
  <c r="H54" i="13"/>
  <c r="H22" i="13"/>
  <c r="P28" i="13"/>
  <c r="H70" i="13"/>
  <c r="H52" i="13"/>
  <c r="P70" i="13"/>
  <c r="P22" i="13"/>
  <c r="H49" i="13"/>
  <c r="H36" i="13"/>
  <c r="H20" i="13"/>
  <c r="P68" i="13"/>
  <c r="P46" i="13"/>
  <c r="P20" i="13"/>
  <c r="H68" i="13"/>
  <c r="H47" i="13"/>
  <c r="H31" i="13"/>
  <c r="H15" i="13"/>
  <c r="P44" i="13"/>
  <c r="P14" i="13"/>
  <c r="H60" i="13"/>
  <c r="H44" i="13"/>
  <c r="H28" i="13"/>
  <c r="H7" i="13"/>
  <c r="P54" i="13"/>
  <c r="P36" i="13"/>
  <c r="H57" i="13"/>
  <c r="P65" i="13"/>
  <c r="P27" i="13"/>
  <c r="H67" i="13"/>
  <c r="H59" i="13"/>
  <c r="H51" i="13"/>
  <c r="H43" i="13"/>
  <c r="P43" i="13"/>
  <c r="H35" i="13"/>
  <c r="P35" i="13"/>
  <c r="H19" i="13"/>
  <c r="P19" i="13"/>
  <c r="P59" i="13"/>
  <c r="P41" i="13"/>
  <c r="P25" i="13"/>
  <c r="H25" i="13"/>
  <c r="H17" i="13"/>
  <c r="P9" i="13"/>
  <c r="H9" i="13"/>
  <c r="P33" i="13"/>
  <c r="H33" i="13"/>
  <c r="H72" i="13"/>
  <c r="P72" i="13"/>
  <c r="H64" i="13"/>
  <c r="P64" i="13"/>
  <c r="H56" i="13"/>
  <c r="P56" i="13"/>
  <c r="H48" i="13"/>
  <c r="P48" i="13"/>
  <c r="H40" i="13"/>
  <c r="P40" i="13"/>
  <c r="H32" i="13"/>
  <c r="P32" i="13"/>
  <c r="H24" i="13"/>
  <c r="P24" i="13"/>
  <c r="H16" i="13"/>
  <c r="P16" i="13"/>
  <c r="H8" i="13"/>
  <c r="P8" i="13"/>
  <c r="P69" i="13"/>
  <c r="P61" i="13"/>
  <c r="P53" i="13"/>
  <c r="P45" i="13"/>
  <c r="P37" i="13"/>
  <c r="P29" i="13"/>
  <c r="P21" i="13"/>
  <c r="P13" i="13"/>
  <c r="H61" i="13"/>
  <c r="H66" i="13"/>
  <c r="H58" i="13"/>
  <c r="H50" i="13"/>
  <c r="H42" i="13"/>
  <c r="P34" i="13"/>
  <c r="H34" i="13"/>
  <c r="P26" i="13"/>
  <c r="H26" i="13"/>
  <c r="P18" i="13"/>
  <c r="H18" i="13"/>
  <c r="P10" i="13"/>
  <c r="H10" i="13"/>
  <c r="H73" i="13" l="1"/>
  <c r="P73" i="13"/>
  <c r="G5" i="13"/>
  <c r="O5" i="13"/>
  <c r="O73" i="13"/>
</calcChain>
</file>

<file path=xl/sharedStrings.xml><?xml version="1.0" encoding="utf-8"?>
<sst xmlns="http://schemas.openxmlformats.org/spreadsheetml/2006/main" count="1382" uniqueCount="323">
  <si>
    <t>LOUISIANA PUBLIC LIBRARY STATISTICS -- TEN YEAR SUMMARY</t>
  </si>
  <si>
    <t>General Information</t>
  </si>
  <si>
    <t>Population</t>
  </si>
  <si>
    <t>Libraries</t>
  </si>
  <si>
    <t>Public facilities</t>
  </si>
  <si>
    <t>Bookmobiles</t>
  </si>
  <si>
    <t>Collection</t>
  </si>
  <si>
    <t xml:space="preserve">Items </t>
  </si>
  <si>
    <t>Items per capita</t>
  </si>
  <si>
    <t>Circulation</t>
  </si>
  <si>
    <t>Staff</t>
  </si>
  <si>
    <t>FTE MLS librarians</t>
  </si>
  <si>
    <t>Total FTE staff</t>
  </si>
  <si>
    <t>Revenue</t>
  </si>
  <si>
    <t>Local</t>
  </si>
  <si>
    <t>Local per capita</t>
  </si>
  <si>
    <t>Total</t>
  </si>
  <si>
    <t>Total per capita</t>
  </si>
  <si>
    <t>Operating Expenditures</t>
  </si>
  <si>
    <t>Staff as % of total</t>
  </si>
  <si>
    <t>Collection as % of total</t>
  </si>
  <si>
    <t>Capital Expenditures</t>
  </si>
  <si>
    <t>GENERAL INFORMATION</t>
  </si>
  <si>
    <t>Library</t>
  </si>
  <si>
    <t>Year Founded</t>
  </si>
  <si>
    <t>System Membership</t>
  </si>
  <si>
    <t>Public Service Hours</t>
  </si>
  <si>
    <t>Total Buildings</t>
  </si>
  <si>
    <t>Book-mobiles</t>
  </si>
  <si>
    <t>Registered Borrowers</t>
  </si>
  <si>
    <t>As % of Population</t>
  </si>
  <si>
    <t>Allen Parish Libraries</t>
  </si>
  <si>
    <t>Audubon Regional Library</t>
  </si>
  <si>
    <t>Bienville Parish Library</t>
  </si>
  <si>
    <t>Calcasieu Parish Library</t>
  </si>
  <si>
    <t>Caldwell Parish Library</t>
  </si>
  <si>
    <t>Cameron Parish Library</t>
  </si>
  <si>
    <t>Iberia Parish Library</t>
  </si>
  <si>
    <t>Jackson Parish Library</t>
  </si>
  <si>
    <t>Jefferson Parish Library</t>
  </si>
  <si>
    <t>Lafayette Public Library</t>
  </si>
  <si>
    <t>Lafourche Parish Public Library</t>
  </si>
  <si>
    <t>LaSalle Parish Library</t>
  </si>
  <si>
    <t>Lincoln Parish Library</t>
  </si>
  <si>
    <t>Madison Parish Library</t>
  </si>
  <si>
    <t>Morehouse Parish Library</t>
  </si>
  <si>
    <t>Morgan City Public Library</t>
  </si>
  <si>
    <t>Natchitoches Parish Library</t>
  </si>
  <si>
    <t>Pointe Coupee Parish Library</t>
  </si>
  <si>
    <t>Rapides Parish Library</t>
  </si>
  <si>
    <t>Richland Parish Library</t>
  </si>
  <si>
    <t>South St. Landry Community Library</t>
  </si>
  <si>
    <t>St. Bernard Parish Library</t>
  </si>
  <si>
    <t>St. Charles Parish Library</t>
  </si>
  <si>
    <t>St. John the Baptist Parish Library</t>
  </si>
  <si>
    <t>St. Martin Parish Library</t>
  </si>
  <si>
    <t>St. Mary Parish Library</t>
  </si>
  <si>
    <t>St. Tammany Parish Library</t>
  </si>
  <si>
    <t>Tangipahoa Parish Library</t>
  </si>
  <si>
    <t>Union Parish Library</t>
  </si>
  <si>
    <t>Washington Municipal Library</t>
  </si>
  <si>
    <t>West Feliciana Parish Library</t>
  </si>
  <si>
    <t>STATE</t>
  </si>
  <si>
    <t>DeSoto Parish Library</t>
  </si>
  <si>
    <t>Krotz Springs Municipal Public Library</t>
  </si>
  <si>
    <t>Ouachita Parish Public Library</t>
  </si>
  <si>
    <t>Vermilion Parish Library</t>
  </si>
  <si>
    <t>DIRECTOR</t>
  </si>
  <si>
    <t>ALA/MLIS LIBRARIANS</t>
  </si>
  <si>
    <t>TOTAL STAFF</t>
  </si>
  <si>
    <t>Year Appointed</t>
  </si>
  <si>
    <t>Certified by State Board</t>
  </si>
  <si>
    <t>Salary</t>
  </si>
  <si>
    <t>Entry Level Salary</t>
  </si>
  <si>
    <t>ALA/MLS Librarians (Number)</t>
  </si>
  <si>
    <t>FTE ALA MLS Librarians</t>
  </si>
  <si>
    <t>Population Per One FTE MLS</t>
  </si>
  <si>
    <t>Total Paid Staff</t>
  </si>
  <si>
    <t>Total FTE Paid Staff</t>
  </si>
  <si>
    <t>Population Per One FTE Staff</t>
  </si>
  <si>
    <t>LLA Standards</t>
  </si>
  <si>
    <t>Essential</t>
  </si>
  <si>
    <t>National Average</t>
  </si>
  <si>
    <t>1:2,500</t>
  </si>
  <si>
    <t>Enhanced</t>
  </si>
  <si>
    <t>Natl.Avg+5%</t>
  </si>
  <si>
    <t>1:10,000</t>
  </si>
  <si>
    <t>1:2,000</t>
  </si>
  <si>
    <t>Natl.Avg+10%</t>
  </si>
  <si>
    <t>1:8,000</t>
  </si>
  <si>
    <t>1:1,500</t>
  </si>
  <si>
    <t>SERVICES</t>
  </si>
  <si>
    <t>Patron Visits</t>
  </si>
  <si>
    <t>Reference Transactions</t>
  </si>
  <si>
    <t>Library Visits</t>
  </si>
  <si>
    <t>Library Visits Per Capita</t>
  </si>
  <si>
    <t>Reference (Traditional)</t>
  </si>
  <si>
    <t>Reference (Electronic)</t>
  </si>
  <si>
    <t>Total Reference</t>
  </si>
  <si>
    <t>Reference Per Capita</t>
  </si>
  <si>
    <t>ELECTRONIC RESOURCES</t>
  </si>
  <si>
    <t>Internet Workstations</t>
  </si>
  <si>
    <t>Electronic Resource Usage</t>
  </si>
  <si>
    <t>Public Internet Workstations</t>
  </si>
  <si>
    <t>Public Internet Workstations Per 5,000 Population</t>
  </si>
  <si>
    <t>Staff Internet Workstations</t>
  </si>
  <si>
    <t>Total Internet Workstations</t>
  </si>
  <si>
    <t>Patrons Using Electronic Resources</t>
  </si>
  <si>
    <t>Louisiana Connect Database Usage</t>
  </si>
  <si>
    <t>Other Database Usage</t>
  </si>
  <si>
    <t>Total Electronic Database Usage</t>
  </si>
  <si>
    <t>PROGRAMMING</t>
  </si>
  <si>
    <t>Children</t>
  </si>
  <si>
    <t>Young Adult</t>
  </si>
  <si>
    <t>Adult</t>
  </si>
  <si>
    <t>Programs Number</t>
  </si>
  <si>
    <t>Attendance</t>
  </si>
  <si>
    <t>CIRCULATION</t>
  </si>
  <si>
    <t>BY MATERIAL TYPE</t>
  </si>
  <si>
    <t>BY OUTLET</t>
  </si>
  <si>
    <t>TOTAL</t>
  </si>
  <si>
    <t>ILL</t>
  </si>
  <si>
    <t>Adult Materials</t>
  </si>
  <si>
    <t>Juvenile Materials</t>
  </si>
  <si>
    <t>Serials</t>
  </si>
  <si>
    <t>AV Materials</t>
  </si>
  <si>
    <t>Other Materials</t>
  </si>
  <si>
    <t>Central Library</t>
  </si>
  <si>
    <t>Branches</t>
  </si>
  <si>
    <t>Total Circulation</t>
  </si>
  <si>
    <t>Circ. Per Capita</t>
  </si>
  <si>
    <t>ILL Items Loaned</t>
  </si>
  <si>
    <t>ILL Items Borrowed</t>
  </si>
  <si>
    <t>COLLECTION I</t>
  </si>
  <si>
    <t>Adult Books &amp; Other Print Materials</t>
  </si>
  <si>
    <t>Juvenile Books</t>
  </si>
  <si>
    <t>Serial Volumes in Print</t>
  </si>
  <si>
    <t>E-Books</t>
  </si>
  <si>
    <t>Electronic Databases</t>
  </si>
  <si>
    <t>All Other Library Materials</t>
  </si>
  <si>
    <t>TOTAL Collection</t>
  </si>
  <si>
    <t>COLLECTION II</t>
  </si>
  <si>
    <t>Collection Per Capita</t>
  </si>
  <si>
    <t>% of Collection That Is New</t>
  </si>
  <si>
    <t>% of Collection Withdrawn</t>
  </si>
  <si>
    <t>Print Serial Subscriptions</t>
  </si>
  <si>
    <t>Electronic Serial Subscriptions</t>
  </si>
  <si>
    <t>Subscriptions Per 1,000 Population</t>
  </si>
  <si>
    <t>LLA Standards: Essential</t>
  </si>
  <si>
    <t>Visits</t>
  </si>
  <si>
    <t>Visits per capita</t>
  </si>
  <si>
    <t>OPERATING REVENUE I</t>
  </si>
  <si>
    <t>TAX RATE</t>
  </si>
  <si>
    <t>LOCAL</t>
  </si>
  <si>
    <t>FEDERAL</t>
  </si>
  <si>
    <t>Mills</t>
  </si>
  <si>
    <t>Sales %</t>
  </si>
  <si>
    <t>Total Local Revenue</t>
  </si>
  <si>
    <t>State Revenue Sharing</t>
  </si>
  <si>
    <t>State Aid</t>
  </si>
  <si>
    <t>Other State Revenue</t>
  </si>
  <si>
    <t>Total State Revenue</t>
  </si>
  <si>
    <t>Total Federal Revenue</t>
  </si>
  <si>
    <t>OPERATING REVENUE II</t>
  </si>
  <si>
    <t>OTHER REVENUE</t>
  </si>
  <si>
    <t>REVENUE PER CAPITA</t>
  </si>
  <si>
    <t>Fines &amp; Fees</t>
  </si>
  <si>
    <t>Use of Money &amp; Property</t>
  </si>
  <si>
    <t>Gifts &amp; Donations</t>
  </si>
  <si>
    <t>Other Financing Sources</t>
  </si>
  <si>
    <t>Total Other Revenue</t>
  </si>
  <si>
    <t>Total Operating Revenue</t>
  </si>
  <si>
    <t>Reserve Funds</t>
  </si>
  <si>
    <t>Local Per Capita</t>
  </si>
  <si>
    <t>State Per Capita</t>
  </si>
  <si>
    <t>Federal Per Capita</t>
  </si>
  <si>
    <t>Other Per Capita</t>
  </si>
  <si>
    <t>Total Per Capita</t>
  </si>
  <si>
    <t>OPERATING EXPENDITURES I</t>
  </si>
  <si>
    <t>PERSONNEL</t>
  </si>
  <si>
    <t>COLLECTION</t>
  </si>
  <si>
    <t>Salary &amp; Wages</t>
  </si>
  <si>
    <t>Employee Benefits</t>
  </si>
  <si>
    <t>Total Staff</t>
  </si>
  <si>
    <t>Per Capita</t>
  </si>
  <si>
    <t>Books &amp; Other Print Materials</t>
  </si>
  <si>
    <t>Serial Subscrip-tions in Print</t>
  </si>
  <si>
    <t>Electronic Materials</t>
  </si>
  <si>
    <t>Other Library Materials</t>
  </si>
  <si>
    <t>Total Collection Expenditures</t>
  </si>
  <si>
    <t>LLA Standard: Essential</t>
  </si>
  <si>
    <t>OPERATING EXPENDITURES II</t>
  </si>
  <si>
    <t>OTHER</t>
  </si>
  <si>
    <t>Total Operating Expend.</t>
  </si>
  <si>
    <t>Utilities</t>
  </si>
  <si>
    <t>Contractual Maintenance Services</t>
  </si>
  <si>
    <t>Professional Services</t>
  </si>
  <si>
    <t>Insurance &amp; Surety Bonds</t>
  </si>
  <si>
    <t>Training Education &amp; Travel</t>
  </si>
  <si>
    <t>Furniture Machinery Equipment</t>
  </si>
  <si>
    <t>Electronic Access</t>
  </si>
  <si>
    <t>Statutory Payments Retirement Contribution</t>
  </si>
  <si>
    <t>Book-keeping Accounting Auditing</t>
  </si>
  <si>
    <t>Grants</t>
  </si>
  <si>
    <t>Tax Election</t>
  </si>
  <si>
    <t>All Other Expend.</t>
  </si>
  <si>
    <t>Total Other Expend.</t>
  </si>
  <si>
    <t>CAPITAL REVENUE &amp; CAPITAL EXPENDITURES</t>
  </si>
  <si>
    <t>CAPITAL REVENUE</t>
  </si>
  <si>
    <t>CAPITAL EXPENDITURES</t>
  </si>
  <si>
    <t>State</t>
  </si>
  <si>
    <t>Federal</t>
  </si>
  <si>
    <t>Other</t>
  </si>
  <si>
    <t>Land</t>
  </si>
  <si>
    <t>Buildings</t>
  </si>
  <si>
    <t>Motor Vehicles</t>
  </si>
  <si>
    <t>Elec-tronic Access</t>
  </si>
  <si>
    <t>Collec-tion</t>
  </si>
  <si>
    <t>Major Repairs</t>
  </si>
  <si>
    <t>Profes-sional Services</t>
  </si>
  <si>
    <t>Construc-tion in Progress</t>
  </si>
  <si>
    <t>Tax Millage Expires (12/31)</t>
  </si>
  <si>
    <t xml:space="preserve"> </t>
  </si>
  <si>
    <t>*</t>
  </si>
  <si>
    <t>*See note on population, page 3.</t>
  </si>
  <si>
    <t>STAFFING</t>
  </si>
  <si>
    <t>Paid Staff</t>
  </si>
  <si>
    <t>Number of Volunteers</t>
  </si>
  <si>
    <t>VOLUNTEERS</t>
  </si>
  <si>
    <t>Comprehensive</t>
  </si>
  <si>
    <t>1:5,000</t>
  </si>
  <si>
    <t>Complrehensive</t>
  </si>
  <si>
    <t>Acadia Parish Library</t>
  </si>
  <si>
    <t>Ascension Parish Library</t>
  </si>
  <si>
    <t xml:space="preserve">Assumption Parish Library </t>
  </si>
  <si>
    <t>Avoyelles Parish Library</t>
  </si>
  <si>
    <t>Beauregard Parish Library</t>
  </si>
  <si>
    <t>Bossier Parish Library</t>
  </si>
  <si>
    <t>Catahoula Parish Library</t>
  </si>
  <si>
    <t>Claiborne Parish Library</t>
  </si>
  <si>
    <t>Concordia Parish Library</t>
  </si>
  <si>
    <t>East Baton Rouge Parish Library</t>
  </si>
  <si>
    <t>East Carroll Parish Library</t>
  </si>
  <si>
    <t>Evangeline Parish Library</t>
  </si>
  <si>
    <t>Grant Parish Library</t>
  </si>
  <si>
    <t>Iberville Parish Library</t>
  </si>
  <si>
    <t>Jefferson Davis Parish Library</t>
  </si>
  <si>
    <t>Jennings Carnegie Public Library</t>
  </si>
  <si>
    <t>Livingston Parish Library</t>
  </si>
  <si>
    <t>New Orleans Public Library</t>
  </si>
  <si>
    <t>Opelousas-Eunice Public Library</t>
  </si>
  <si>
    <t>Plaquemines Parish Library</t>
  </si>
  <si>
    <t>Red River Parish Library</t>
  </si>
  <si>
    <t>Sabine Parish Library</t>
  </si>
  <si>
    <t>Shreve Memorial Library</t>
  </si>
  <si>
    <t>St. James Parish Library</t>
  </si>
  <si>
    <t>Tensas Parish Library</t>
  </si>
  <si>
    <t>Terrebonne Parish Library</t>
  </si>
  <si>
    <t>Vernon Parish Library</t>
  </si>
  <si>
    <t>Washington Parish Library</t>
  </si>
  <si>
    <t>Webster Parish Library</t>
  </si>
  <si>
    <t>West Baton Rouge Parish Library</t>
  </si>
  <si>
    <t>West Carroll Parish Library</t>
  </si>
  <si>
    <t>Winn Parish Library</t>
  </si>
  <si>
    <t>Audio Materials - Downloadable</t>
  </si>
  <si>
    <t>Video Materials - Downloadable</t>
  </si>
  <si>
    <t>Audio Materials - Physical Units</t>
  </si>
  <si>
    <t>Video Materials - Physical Units</t>
  </si>
  <si>
    <t>New items</t>
  </si>
  <si>
    <t>Withdrawls</t>
  </si>
  <si>
    <t>** Library Director is also City Clerk</t>
  </si>
  <si>
    <t>*   See note on population, page 3.</t>
  </si>
  <si>
    <t>Bayouland</t>
  </si>
  <si>
    <t>Bayouland &amp; Libraries Southwest</t>
  </si>
  <si>
    <t>N/A</t>
  </si>
  <si>
    <t>Libraries Southwest</t>
  </si>
  <si>
    <t>Green Gold</t>
  </si>
  <si>
    <t xml:space="preserve">Green Gold  </t>
  </si>
  <si>
    <t>Trail Blazers</t>
  </si>
  <si>
    <t>Yes</t>
  </si>
  <si>
    <t>No</t>
  </si>
  <si>
    <t>1/4 of 1%</t>
  </si>
  <si>
    <t>1/4 cent</t>
  </si>
  <si>
    <t>2016, 2018, 2022</t>
  </si>
  <si>
    <t>2016, 2020</t>
  </si>
  <si>
    <t>As % of Total Expenses</t>
  </si>
  <si>
    <t>Trail Blazers; Green Gold</t>
  </si>
  <si>
    <t>**</t>
  </si>
  <si>
    <t>Volunteer Hours per year</t>
  </si>
  <si>
    <t>http://www.imls.gov/assets/1/AssetManager/PLS2011.pdf, p. 29</t>
  </si>
  <si>
    <t>ALA-APA salary survey : a survey of library positions requiring an ALA-accredited Master's degree.</t>
  </si>
  <si>
    <t>p.35</t>
  </si>
  <si>
    <t>331.281 ALA 2012</t>
  </si>
  <si>
    <t>Southeast (All libraries)</t>
  </si>
  <si>
    <t>Use of Library Wireless</t>
  </si>
  <si>
    <t>Electronic Devices</t>
  </si>
  <si>
    <t>Book-mobile</t>
  </si>
  <si>
    <t>http://www.imls.gov/assets/1/AssetManager/FY2012%20PLS_Tables_8_thru_18A.pdf</t>
  </si>
  <si>
    <t>(Table 8)</t>
  </si>
  <si>
    <t>http://www.imls.gov/assets/1/AssetManager/FY2012%20PLS_Tables_21_thru_31A.pdf</t>
  </si>
  <si>
    <t>Table 22</t>
  </si>
  <si>
    <t>Table 25</t>
  </si>
  <si>
    <t>2014 Salary data from ALA-APA salary survey - from ALA Library</t>
  </si>
  <si>
    <t>Franklin Parish Library</t>
  </si>
  <si>
    <t>Net Change 2015</t>
  </si>
  <si>
    <t>Percent Change 2014 to 2015</t>
  </si>
  <si>
    <t>Vacant</t>
  </si>
  <si>
    <t>$-19,198</t>
  </si>
  <si>
    <t>Fed pop est 7/1/2015</t>
  </si>
  <si>
    <t>Total all lib pops</t>
  </si>
  <si>
    <t>Note:  According to the U.S. Census Bureau, the latest Louisiana population estimate is 4,670,724.  The state population in the table duplicates the population of some Municipal Libraries.</t>
  </si>
  <si>
    <t>(based on 2013 data)</t>
  </si>
  <si>
    <t>Computer Use per capita</t>
  </si>
  <si>
    <t>Still latest data available, 8/4/16</t>
  </si>
  <si>
    <t>July 2018</t>
  </si>
  <si>
    <t>October 2021</t>
  </si>
  <si>
    <t>April 30,2021</t>
  </si>
  <si>
    <t>N/R = Not reported</t>
  </si>
  <si>
    <t>N/R</t>
  </si>
  <si>
    <t>*** No MLS staff - cannot calculate ratio</t>
  </si>
  <si>
    <t>***</t>
  </si>
  <si>
    <t>2015**</t>
  </si>
  <si>
    <t>** Current revenue based on this mill rate. Successful election held in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</si>
</sst>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0"/>
    <numFmt numFmtId="170" formatCode="0.00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b/>
      <sz val="10"/>
      <name val="Garamond"/>
      <family val="1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Garamond"/>
      <family val="1"/>
    </font>
    <font>
      <b/>
      <sz val="9.5"/>
      <name val="Garamond"/>
      <family val="1"/>
    </font>
    <font>
      <sz val="9.5"/>
      <name val="Garamond"/>
      <family val="1"/>
    </font>
    <font>
      <b/>
      <sz val="11"/>
      <name val="Garamond"/>
      <family val="1"/>
    </font>
    <font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1">
    <xf numFmtId="0" fontId="0" fillId="0" borderId="0" xfId="0"/>
    <xf numFmtId="0" fontId="4" fillId="0" borderId="0" xfId="0" applyFont="1" applyBorder="1"/>
    <xf numFmtId="0" fontId="6" fillId="0" borderId="1" xfId="0" applyFont="1" applyBorder="1"/>
    <xf numFmtId="0" fontId="5" fillId="0" borderId="3" xfId="0" applyFont="1" applyBorder="1"/>
    <xf numFmtId="3" fontId="5" fillId="0" borderId="4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6" fillId="0" borderId="5" xfId="0" applyFont="1" applyBorder="1"/>
    <xf numFmtId="0" fontId="5" fillId="0" borderId="5" xfId="0" applyFont="1" applyBorder="1"/>
    <xf numFmtId="3" fontId="5" fillId="0" borderId="7" xfId="0" applyNumberFormat="1" applyFont="1" applyBorder="1"/>
    <xf numFmtId="2" fontId="5" fillId="0" borderId="4" xfId="0" applyNumberFormat="1" applyFont="1" applyBorder="1"/>
    <xf numFmtId="2" fontId="5" fillId="0" borderId="8" xfId="0" applyNumberFormat="1" applyFont="1" applyBorder="1"/>
    <xf numFmtId="4" fontId="5" fillId="0" borderId="4" xfId="0" applyNumberFormat="1" applyFont="1" applyBorder="1"/>
    <xf numFmtId="164" fontId="5" fillId="0" borderId="4" xfId="0" applyNumberFormat="1" applyFont="1" applyBorder="1"/>
    <xf numFmtId="165" fontId="5" fillId="0" borderId="4" xfId="0" applyNumberFormat="1" applyFont="1" applyBorder="1"/>
    <xf numFmtId="10" fontId="5" fillId="0" borderId="4" xfId="0" applyNumberFormat="1" applyFont="1" applyBorder="1"/>
    <xf numFmtId="164" fontId="6" fillId="0" borderId="5" xfId="0" applyNumberFormat="1" applyFont="1" applyBorder="1"/>
    <xf numFmtId="164" fontId="5" fillId="0" borderId="5" xfId="0" applyNumberFormat="1" applyFont="1" applyBorder="1"/>
    <xf numFmtId="164" fontId="5" fillId="0" borderId="6" xfId="0" applyNumberFormat="1" applyFont="1" applyBorder="1"/>
    <xf numFmtId="0" fontId="4" fillId="0" borderId="0" xfId="0" applyFont="1"/>
    <xf numFmtId="164" fontId="5" fillId="0" borderId="10" xfId="0" applyNumberFormat="1" applyFont="1" applyBorder="1"/>
    <xf numFmtId="0" fontId="0" fillId="0" borderId="0" xfId="0" applyBorder="1"/>
    <xf numFmtId="0" fontId="7" fillId="0" borderId="9" xfId="0" applyFont="1" applyBorder="1" applyAlignment="1">
      <alignment horizontal="right"/>
    </xf>
    <xf numFmtId="0" fontId="7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1" fontId="4" fillId="0" borderId="0" xfId="0" applyNumberFormat="1" applyFont="1" applyBorder="1"/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/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6" xfId="0" applyFont="1" applyFill="1" applyBorder="1" applyAlignment="1">
      <alignment horizontal="center" wrapText="1"/>
    </xf>
    <xf numFmtId="1" fontId="4" fillId="0" borderId="0" xfId="0" applyNumberFormat="1" applyFont="1" applyFill="1" applyBorder="1"/>
    <xf numFmtId="3" fontId="4" fillId="0" borderId="2" xfId="0" applyNumberFormat="1" applyFont="1" applyFill="1" applyBorder="1"/>
    <xf numFmtId="0" fontId="0" fillId="0" borderId="0" xfId="0" applyFill="1"/>
    <xf numFmtId="0" fontId="9" fillId="0" borderId="0" xfId="0" applyFont="1"/>
    <xf numFmtId="0" fontId="4" fillId="0" borderId="2" xfId="0" applyFont="1" applyBorder="1" applyAlignment="1">
      <alignment horizontal="center" wrapText="1"/>
    </xf>
    <xf numFmtId="3" fontId="4" fillId="0" borderId="0" xfId="0" applyNumberFormat="1" applyFont="1"/>
    <xf numFmtId="0" fontId="10" fillId="0" borderId="0" xfId="0" applyFont="1" applyBorder="1"/>
    <xf numFmtId="0" fontId="10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Border="1"/>
    <xf numFmtId="0" fontId="7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Border="1"/>
    <xf numFmtId="164" fontId="4" fillId="0" borderId="2" xfId="0" applyNumberFormat="1" applyFont="1" applyBorder="1" applyAlignment="1">
      <alignment wrapText="1"/>
    </xf>
    <xf numFmtId="165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64" fontId="0" fillId="0" borderId="0" xfId="0" applyNumberFormat="1"/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65" fontId="4" fillId="0" borderId="0" xfId="0" applyNumberFormat="1" applyFont="1"/>
    <xf numFmtId="164" fontId="5" fillId="0" borderId="2" xfId="0" applyNumberFormat="1" applyFont="1" applyBorder="1" applyAlignment="1">
      <alignment wrapText="1"/>
    </xf>
    <xf numFmtId="0" fontId="5" fillId="0" borderId="9" xfId="0" applyFont="1" applyBorder="1" applyAlignment="1">
      <alignment horizontal="right"/>
    </xf>
    <xf numFmtId="164" fontId="5" fillId="0" borderId="2" xfId="0" applyNumberFormat="1" applyFont="1" applyBorder="1" applyAlignment="1">
      <alignment horizontal="left" wrapText="1"/>
    </xf>
    <xf numFmtId="164" fontId="14" fillId="0" borderId="2" xfId="0" applyNumberFormat="1" applyFont="1" applyBorder="1" applyAlignment="1">
      <alignment wrapText="1"/>
    </xf>
    <xf numFmtId="0" fontId="14" fillId="0" borderId="2" xfId="0" applyFont="1" applyBorder="1" applyAlignment="1">
      <alignment wrapText="1"/>
    </xf>
    <xf numFmtId="164" fontId="5" fillId="0" borderId="0" xfId="0" applyNumberFormat="1" applyFont="1"/>
    <xf numFmtId="0" fontId="7" fillId="0" borderId="0" xfId="0" applyFont="1" applyAlignment="1">
      <alignment horizontal="center"/>
    </xf>
    <xf numFmtId="164" fontId="0" fillId="0" borderId="0" xfId="0" applyNumberFormat="1" applyFill="1"/>
    <xf numFmtId="10" fontId="5" fillId="0" borderId="0" xfId="0" applyNumberFormat="1" applyFont="1" applyFill="1" applyBorder="1"/>
    <xf numFmtId="0" fontId="4" fillId="0" borderId="0" xfId="0" applyFont="1" applyFill="1"/>
    <xf numFmtId="3" fontId="4" fillId="0" borderId="0" xfId="0" applyNumberFormat="1" applyFont="1" applyFill="1" applyBorder="1"/>
    <xf numFmtId="164" fontId="4" fillId="0" borderId="2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1" fontId="4" fillId="0" borderId="0" xfId="0" applyNumberFormat="1" applyFont="1"/>
    <xf numFmtId="0" fontId="5" fillId="0" borderId="0" xfId="0" applyFont="1"/>
    <xf numFmtId="164" fontId="4" fillId="0" borderId="14" xfId="0" applyNumberFormat="1" applyFont="1" applyBorder="1"/>
    <xf numFmtId="0" fontId="14" fillId="0" borderId="12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9" xfId="0" applyFont="1" applyBorder="1" applyAlignment="1">
      <alignment horizontal="right"/>
    </xf>
    <xf numFmtId="164" fontId="5" fillId="0" borderId="2" xfId="0" applyNumberFormat="1" applyFont="1" applyFill="1" applyBorder="1" applyAlignment="1">
      <alignment wrapText="1"/>
    </xf>
    <xf numFmtId="10" fontId="5" fillId="0" borderId="6" xfId="0" applyNumberFormat="1" applyFont="1" applyFill="1" applyBorder="1"/>
    <xf numFmtId="0" fontId="4" fillId="0" borderId="8" xfId="0" applyFont="1" applyBorder="1" applyAlignment="1">
      <alignment horizontal="right" vertical="top"/>
    </xf>
    <xf numFmtId="3" fontId="5" fillId="0" borderId="8" xfId="0" applyNumberFormat="1" applyFont="1" applyBorder="1"/>
    <xf numFmtId="4" fontId="5" fillId="0" borderId="8" xfId="0" applyNumberFormat="1" applyFont="1" applyBorder="1"/>
    <xf numFmtId="0" fontId="5" fillId="0" borderId="7" xfId="0" applyFont="1" applyBorder="1"/>
    <xf numFmtId="165" fontId="5" fillId="0" borderId="4" xfId="2" applyNumberFormat="1" applyFont="1" applyBorder="1"/>
    <xf numFmtId="165" fontId="5" fillId="0" borderId="8" xfId="2" applyNumberFormat="1" applyFont="1" applyBorder="1"/>
    <xf numFmtId="165" fontId="5" fillId="0" borderId="4" xfId="2" applyNumberFormat="1" applyFont="1" applyFill="1" applyBorder="1"/>
    <xf numFmtId="165" fontId="5" fillId="0" borderId="8" xfId="0" applyNumberFormat="1" applyFont="1" applyBorder="1"/>
    <xf numFmtId="165" fontId="5" fillId="0" borderId="5" xfId="0" applyNumberFormat="1" applyFont="1" applyBorder="1"/>
    <xf numFmtId="165" fontId="5" fillId="0" borderId="9" xfId="0" applyNumberFormat="1" applyFont="1" applyBorder="1"/>
    <xf numFmtId="164" fontId="5" fillId="0" borderId="4" xfId="2" applyNumberFormat="1" applyFont="1" applyBorder="1"/>
    <xf numFmtId="164" fontId="5" fillId="0" borderId="8" xfId="2" applyNumberFormat="1" applyFont="1" applyBorder="1"/>
    <xf numFmtId="10" fontId="5" fillId="0" borderId="4" xfId="3" applyNumberFormat="1" applyFont="1" applyBorder="1"/>
    <xf numFmtId="10" fontId="5" fillId="0" borderId="8" xfId="3" applyNumberFormat="1" applyFont="1" applyBorder="1"/>
    <xf numFmtId="10" fontId="5" fillId="0" borderId="4" xfId="2" applyNumberFormat="1" applyFont="1" applyBorder="1"/>
    <xf numFmtId="10" fontId="5" fillId="0" borderId="8" xfId="2" applyNumberFormat="1" applyFont="1" applyBorder="1"/>
    <xf numFmtId="164" fontId="5" fillId="0" borderId="4" xfId="2" applyNumberFormat="1" applyFont="1" applyFill="1" applyBorder="1"/>
    <xf numFmtId="164" fontId="5" fillId="0" borderId="8" xfId="2" applyNumberFormat="1" applyFont="1" applyFill="1" applyBorder="1"/>
    <xf numFmtId="0" fontId="4" fillId="0" borderId="2" xfId="0" applyFont="1" applyBorder="1" applyAlignment="1">
      <alignment horizontal="right" wrapText="1"/>
    </xf>
    <xf numFmtId="164" fontId="7" fillId="0" borderId="13" xfId="0" applyNumberFormat="1" applyFont="1" applyBorder="1" applyAlignment="1">
      <alignment wrapText="1"/>
    </xf>
    <xf numFmtId="0" fontId="0" fillId="0" borderId="14" xfId="0" applyBorder="1"/>
    <xf numFmtId="164" fontId="7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wrapText="1"/>
    </xf>
    <xf numFmtId="164" fontId="5" fillId="0" borderId="9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5" fillId="0" borderId="3" xfId="0" applyNumberFormat="1" applyFont="1" applyBorder="1"/>
    <xf numFmtId="10" fontId="5" fillId="0" borderId="0" xfId="3" applyNumberFormat="1" applyFont="1" applyFill="1" applyBorder="1"/>
    <xf numFmtId="0" fontId="0" fillId="0" borderId="0" xfId="0" applyBorder="1" applyAlignment="1">
      <alignment horizontal="right"/>
    </xf>
    <xf numFmtId="2" fontId="4" fillId="0" borderId="0" xfId="0" applyNumberFormat="1" applyFont="1" applyFill="1"/>
    <xf numFmtId="2" fontId="4" fillId="0" borderId="0" xfId="0" applyNumberFormat="1" applyFont="1" applyFill="1" applyBorder="1"/>
    <xf numFmtId="0" fontId="4" fillId="0" borderId="8" xfId="0" applyFont="1" applyFill="1" applyBorder="1" applyAlignment="1">
      <alignment horizontal="right"/>
    </xf>
    <xf numFmtId="0" fontId="4" fillId="0" borderId="14" xfId="0" applyFont="1" applyFill="1" applyBorder="1"/>
    <xf numFmtId="0" fontId="0" fillId="0" borderId="0" xfId="0" applyFill="1" applyBorder="1"/>
    <xf numFmtId="165" fontId="5" fillId="0" borderId="14" xfId="0" applyNumberFormat="1" applyFont="1" applyFill="1" applyBorder="1"/>
    <xf numFmtId="0" fontId="4" fillId="0" borderId="0" xfId="0" applyFont="1" applyFill="1" applyBorder="1"/>
    <xf numFmtId="0" fontId="7" fillId="0" borderId="1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5" fillId="0" borderId="3" xfId="0" applyFont="1" applyFill="1" applyBorder="1"/>
    <xf numFmtId="3" fontId="5" fillId="0" borderId="15" xfId="0" applyNumberFormat="1" applyFont="1" applyFill="1" applyBorder="1"/>
    <xf numFmtId="3" fontId="5" fillId="0" borderId="7" xfId="0" applyNumberFormat="1" applyFont="1" applyFill="1" applyBorder="1"/>
    <xf numFmtId="0" fontId="5" fillId="0" borderId="8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3" fontId="4" fillId="0" borderId="6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1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3" fontId="5" fillId="0" borderId="8" xfId="0" applyNumberFormat="1" applyFont="1" applyFill="1" applyBorder="1"/>
    <xf numFmtId="2" fontId="5" fillId="0" borderId="4" xfId="0" applyNumberFormat="1" applyFont="1" applyFill="1" applyBorder="1"/>
    <xf numFmtId="0" fontId="5" fillId="0" borderId="7" xfId="0" applyFont="1" applyFill="1" applyBorder="1"/>
    <xf numFmtId="4" fontId="5" fillId="0" borderId="3" xfId="0" applyNumberFormat="1" applyFont="1" applyFill="1" applyBorder="1"/>
    <xf numFmtId="3" fontId="0" fillId="0" borderId="0" xfId="0" applyNumberFormat="1" applyFill="1" applyBorder="1"/>
    <xf numFmtId="0" fontId="9" fillId="0" borderId="0" xfId="0" applyFont="1" applyFill="1"/>
    <xf numFmtId="0" fontId="8" fillId="0" borderId="0" xfId="0" applyFont="1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 applyBorder="1"/>
    <xf numFmtId="10" fontId="0" fillId="0" borderId="0" xfId="0" applyNumberFormat="1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9" xfId="0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wrapText="1"/>
    </xf>
    <xf numFmtId="3" fontId="7" fillId="0" borderId="6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3" fontId="7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6" xfId="0" applyFont="1" applyBorder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164" fontId="14" fillId="0" borderId="0" xfId="0" applyNumberFormat="1" applyFont="1" applyFill="1" applyBorder="1"/>
    <xf numFmtId="164" fontId="14" fillId="0" borderId="14" xfId="0" applyNumberFormat="1" applyFont="1" applyFill="1" applyBorder="1"/>
    <xf numFmtId="7" fontId="14" fillId="0" borderId="0" xfId="0" applyNumberFormat="1" applyFont="1" applyFill="1" applyBorder="1"/>
    <xf numFmtId="7" fontId="4" fillId="0" borderId="0" xfId="2" applyNumberFormat="1" applyFont="1" applyFill="1"/>
    <xf numFmtId="7" fontId="14" fillId="0" borderId="0" xfId="2" applyNumberFormat="1" applyFont="1" applyFill="1" applyBorder="1"/>
    <xf numFmtId="7" fontId="14" fillId="0" borderId="14" xfId="0" applyNumberFormat="1" applyFont="1" applyFill="1" applyBorder="1"/>
    <xf numFmtId="165" fontId="5" fillId="0" borderId="8" xfId="2" applyNumberFormat="1" applyFont="1" applyFill="1" applyBorder="1"/>
    <xf numFmtId="165" fontId="5" fillId="0" borderId="8" xfId="0" applyNumberFormat="1" applyFont="1" applyFill="1" applyBorder="1"/>
    <xf numFmtId="165" fontId="5" fillId="0" borderId="9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165" fontId="5" fillId="0" borderId="0" xfId="0" applyNumberFormat="1" applyFont="1" applyFill="1" applyBorder="1"/>
    <xf numFmtId="0" fontId="5" fillId="0" borderId="9" xfId="0" applyFont="1" applyFill="1" applyBorder="1" applyAlignment="1">
      <alignment horizontal="right"/>
    </xf>
    <xf numFmtId="164" fontId="5" fillId="0" borderId="6" xfId="0" applyNumberFormat="1" applyFont="1" applyFill="1" applyBorder="1"/>
    <xf numFmtId="165" fontId="5" fillId="0" borderId="6" xfId="0" applyNumberFormat="1" applyFont="1" applyFill="1" applyBorder="1"/>
    <xf numFmtId="165" fontId="5" fillId="0" borderId="10" xfId="0" applyNumberFormat="1" applyFont="1" applyFill="1" applyBorder="1"/>
    <xf numFmtId="10" fontId="5" fillId="0" borderId="8" xfId="3" applyNumberFormat="1" applyFont="1" applyFill="1" applyBorder="1"/>
    <xf numFmtId="164" fontId="5" fillId="0" borderId="9" xfId="0" applyNumberFormat="1" applyFont="1" applyFill="1" applyBorder="1"/>
    <xf numFmtId="0" fontId="5" fillId="0" borderId="0" xfId="0" applyFont="1" applyFill="1"/>
    <xf numFmtId="2" fontId="4" fillId="0" borderId="8" xfId="0" applyNumberFormat="1" applyFont="1" applyFill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5" fillId="0" borderId="8" xfId="0" applyFont="1" applyFill="1" applyBorder="1" applyAlignment="1">
      <alignment horizontal="right"/>
    </xf>
    <xf numFmtId="10" fontId="5" fillId="0" borderId="11" xfId="0" applyNumberFormat="1" applyFont="1" applyFill="1" applyBorder="1"/>
    <xf numFmtId="165" fontId="5" fillId="0" borderId="8" xfId="0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4" fillId="0" borderId="0" xfId="0" applyNumberFormat="1" applyFont="1" applyFill="1" applyBorder="1"/>
    <xf numFmtId="165" fontId="4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/>
    <xf numFmtId="0" fontId="7" fillId="0" borderId="0" xfId="0" applyFont="1" applyFill="1" applyBorder="1" applyAlignment="1">
      <alignment horizontal="left" wrapText="1"/>
    </xf>
    <xf numFmtId="5" fontId="4" fillId="0" borderId="6" xfId="2" applyNumberFormat="1" applyFont="1" applyBorder="1" applyAlignment="1">
      <alignment horizontal="right"/>
    </xf>
    <xf numFmtId="166" fontId="4" fillId="0" borderId="0" xfId="1" applyNumberFormat="1" applyFont="1" applyBorder="1"/>
    <xf numFmtId="3" fontId="4" fillId="0" borderId="0" xfId="0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left"/>
    </xf>
    <xf numFmtId="166" fontId="4" fillId="0" borderId="0" xfId="1" applyNumberFormat="1" applyFont="1" applyFill="1" applyBorder="1" applyAlignment="1">
      <alignment horizontal="right"/>
    </xf>
    <xf numFmtId="164" fontId="5" fillId="0" borderId="14" xfId="0" applyNumberFormat="1" applyFont="1" applyFill="1" applyBorder="1"/>
    <xf numFmtId="164" fontId="5" fillId="0" borderId="10" xfId="0" applyNumberFormat="1" applyFont="1" applyFill="1" applyBorder="1"/>
    <xf numFmtId="164" fontId="5" fillId="0" borderId="0" xfId="0" applyNumberFormat="1" applyFont="1" applyFill="1"/>
    <xf numFmtId="168" fontId="5" fillId="0" borderId="0" xfId="0" applyNumberFormat="1" applyFont="1" applyFill="1"/>
    <xf numFmtId="164" fontId="14" fillId="0" borderId="16" xfId="0" applyNumberFormat="1" applyFont="1" applyFill="1" applyBorder="1"/>
    <xf numFmtId="164" fontId="14" fillId="0" borderId="0" xfId="0" applyNumberFormat="1" applyFont="1" applyFill="1" applyBorder="1" applyAlignment="1">
      <alignment horizontal="right"/>
    </xf>
    <xf numFmtId="164" fontId="14" fillId="0" borderId="6" xfId="0" applyNumberFormat="1" applyFont="1" applyFill="1" applyBorder="1"/>
    <xf numFmtId="7" fontId="14" fillId="0" borderId="6" xfId="0" applyNumberFormat="1" applyFont="1" applyFill="1" applyBorder="1"/>
    <xf numFmtId="7" fontId="4" fillId="0" borderId="6" xfId="2" applyNumberFormat="1" applyFont="1" applyFill="1" applyBorder="1"/>
    <xf numFmtId="7" fontId="14" fillId="0" borderId="6" xfId="2" applyNumberFormat="1" applyFont="1" applyFill="1" applyBorder="1"/>
    <xf numFmtId="7" fontId="14" fillId="0" borderId="10" xfId="0" applyNumberFormat="1" applyFont="1" applyFill="1" applyBorder="1"/>
    <xf numFmtId="2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/>
    <xf numFmtId="164" fontId="4" fillId="0" borderId="14" xfId="0" applyNumberFormat="1" applyFont="1" applyFill="1" applyBorder="1"/>
    <xf numFmtId="17" fontId="4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Alignment="1">
      <alignment horizontal="right" vertical="top"/>
    </xf>
    <xf numFmtId="1" fontId="4" fillId="0" borderId="0" xfId="0" applyNumberFormat="1" applyFont="1" applyFill="1" applyBorder="1" applyAlignment="1">
      <alignment horizontal="right" vertical="top"/>
    </xf>
    <xf numFmtId="1" fontId="4" fillId="0" borderId="0" xfId="0" applyNumberFormat="1" applyFont="1" applyFill="1" applyBorder="1" applyAlignment="1">
      <alignment horizontal="center" vertical="top" wrapText="1"/>
    </xf>
    <xf numFmtId="164" fontId="4" fillId="0" borderId="14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horizontal="right"/>
    </xf>
    <xf numFmtId="3" fontId="4" fillId="0" borderId="14" xfId="0" applyNumberFormat="1" applyFont="1" applyFill="1" applyBorder="1"/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16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37" fontId="4" fillId="0" borderId="0" xfId="1" applyNumberFormat="1" applyFont="1" applyFill="1"/>
    <xf numFmtId="37" fontId="4" fillId="0" borderId="14" xfId="1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7" fontId="4" fillId="0" borderId="2" xfId="1" applyNumberFormat="1" applyFont="1" applyFill="1" applyBorder="1"/>
    <xf numFmtId="37" fontId="4" fillId="0" borderId="13" xfId="1" applyNumberFormat="1" applyFont="1" applyFill="1" applyBorder="1"/>
    <xf numFmtId="3" fontId="4" fillId="0" borderId="9" xfId="0" applyNumberFormat="1" applyFont="1" applyFill="1" applyBorder="1"/>
    <xf numFmtId="164" fontId="4" fillId="0" borderId="10" xfId="0" applyNumberFormat="1" applyFont="1" applyFill="1" applyBorder="1"/>
    <xf numFmtId="164" fontId="4" fillId="0" borderId="6" xfId="0" applyNumberFormat="1" applyFont="1" applyFill="1" applyBorder="1"/>
    <xf numFmtId="3" fontId="4" fillId="0" borderId="10" xfId="0" applyNumberFormat="1" applyFont="1" applyFill="1" applyBorder="1"/>
    <xf numFmtId="0" fontId="4" fillId="0" borderId="0" xfId="0" applyFont="1" applyFill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wrapText="1"/>
    </xf>
    <xf numFmtId="0" fontId="7" fillId="0" borderId="6" xfId="0" applyFont="1" applyFill="1" applyBorder="1" applyAlignment="1">
      <alignment horizontal="left" wrapText="1"/>
    </xf>
    <xf numFmtId="2" fontId="7" fillId="0" borderId="6" xfId="0" applyNumberFormat="1" applyFont="1" applyFill="1" applyBorder="1" applyAlignment="1">
      <alignment wrapText="1"/>
    </xf>
    <xf numFmtId="10" fontId="7" fillId="0" borderId="6" xfId="0" applyNumberFormat="1" applyFont="1" applyFill="1" applyBorder="1" applyAlignment="1">
      <alignment wrapText="1"/>
    </xf>
    <xf numFmtId="0" fontId="7" fillId="0" borderId="1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0" fontId="4" fillId="0" borderId="0" xfId="3" applyNumberFormat="1" applyFont="1" applyFill="1"/>
    <xf numFmtId="4" fontId="4" fillId="0" borderId="14" xfId="0" applyNumberFormat="1" applyFont="1" applyFill="1" applyBorder="1"/>
    <xf numFmtId="166" fontId="4" fillId="0" borderId="0" xfId="1" applyNumberFormat="1" applyFont="1" applyFill="1"/>
    <xf numFmtId="2" fontId="4" fillId="0" borderId="6" xfId="0" applyNumberFormat="1" applyFont="1" applyFill="1" applyBorder="1"/>
    <xf numFmtId="10" fontId="4" fillId="0" borderId="6" xfId="3" applyNumberFormat="1" applyFont="1" applyFill="1" applyBorder="1"/>
    <xf numFmtId="4" fontId="4" fillId="0" borderId="10" xfId="0" applyNumberFormat="1" applyFont="1" applyFill="1" applyBorder="1"/>
    <xf numFmtId="166" fontId="4" fillId="0" borderId="0" xfId="0" applyNumberFormat="1" applyFont="1" applyFill="1"/>
    <xf numFmtId="10" fontId="4" fillId="0" borderId="0" xfId="0" applyNumberFormat="1" applyFont="1" applyFill="1"/>
    <xf numFmtId="3" fontId="4" fillId="0" borderId="0" xfId="0" applyNumberFormat="1" applyFont="1" applyFill="1"/>
    <xf numFmtId="0" fontId="0" fillId="0" borderId="14" xfId="0" applyFill="1" applyBorder="1"/>
    <xf numFmtId="3" fontId="7" fillId="0" borderId="10" xfId="0" applyNumberFormat="1" applyFont="1" applyFill="1" applyBorder="1" applyAlignment="1">
      <alignment wrapText="1"/>
    </xf>
    <xf numFmtId="1" fontId="4" fillId="0" borderId="0" xfId="0" applyNumberFormat="1" applyFont="1" applyFill="1"/>
    <xf numFmtId="37" fontId="4" fillId="0" borderId="6" xfId="1" applyNumberFormat="1" applyFont="1" applyFill="1" applyBorder="1"/>
    <xf numFmtId="3" fontId="0" fillId="0" borderId="14" xfId="0" applyNumberFormat="1" applyFill="1" applyBorder="1"/>
    <xf numFmtId="0" fontId="7" fillId="0" borderId="7" xfId="0" applyFont="1" applyFill="1" applyBorder="1" applyAlignment="1">
      <alignment horizontal="left"/>
    </xf>
    <xf numFmtId="0" fontId="4" fillId="0" borderId="1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37" fontId="4" fillId="0" borderId="0" xfId="1" applyNumberFormat="1" applyFont="1" applyFill="1" applyBorder="1"/>
    <xf numFmtId="3" fontId="4" fillId="0" borderId="8" xfId="0" applyNumberFormat="1" applyFont="1" applyFill="1" applyBorder="1"/>
    <xf numFmtId="4" fontId="4" fillId="0" borderId="4" xfId="0" applyNumberFormat="1" applyFont="1" applyFill="1" applyBorder="1"/>
    <xf numFmtId="4" fontId="4" fillId="0" borderId="5" xfId="0" applyNumberFormat="1" applyFont="1" applyFill="1" applyBorder="1"/>
    <xf numFmtId="0" fontId="4" fillId="0" borderId="14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4" fontId="4" fillId="0" borderId="6" xfId="0" applyNumberFormat="1" applyFont="1" applyFill="1" applyBorder="1"/>
    <xf numFmtId="3" fontId="4" fillId="0" borderId="2" xfId="0" applyNumberFormat="1" applyFont="1" applyFill="1" applyBorder="1" applyAlignment="1">
      <alignment wrapText="1"/>
    </xf>
    <xf numFmtId="2" fontId="4" fillId="0" borderId="14" xfId="0" applyNumberFormat="1" applyFont="1" applyFill="1" applyBorder="1" applyAlignment="1">
      <alignment horizontal="center"/>
    </xf>
    <xf numFmtId="4" fontId="4" fillId="0" borderId="10" xfId="0" applyNumberFormat="1" applyFont="1" applyFill="1" applyBorder="1" applyAlignment="1">
      <alignment horizontal="center"/>
    </xf>
    <xf numFmtId="0" fontId="4" fillId="0" borderId="13" xfId="0" applyFont="1" applyFill="1" applyBorder="1"/>
    <xf numFmtId="3" fontId="7" fillId="0" borderId="6" xfId="0" applyNumberFormat="1" applyFont="1" applyFill="1" applyBorder="1" applyAlignment="1">
      <alignment horizontal="center" wrapText="1"/>
    </xf>
    <xf numFmtId="10" fontId="4" fillId="0" borderId="0" xfId="0" applyNumberFormat="1" applyFont="1" applyFill="1" applyBorder="1"/>
    <xf numFmtId="10" fontId="4" fillId="0" borderId="2" xfId="0" applyNumberFormat="1" applyFont="1" applyFill="1" applyBorder="1"/>
    <xf numFmtId="0" fontId="4" fillId="0" borderId="10" xfId="0" applyFont="1" applyFill="1" applyBorder="1"/>
    <xf numFmtId="0" fontId="5" fillId="0" borderId="1" xfId="0" applyFont="1" applyFill="1" applyBorder="1"/>
    <xf numFmtId="3" fontId="5" fillId="0" borderId="4" xfId="0" applyNumberFormat="1" applyFont="1" applyFill="1" applyBorder="1"/>
    <xf numFmtId="10" fontId="5" fillId="0" borderId="16" xfId="0" applyNumberFormat="1" applyFont="1" applyFill="1" applyBorder="1"/>
    <xf numFmtId="10" fontId="5" fillId="0" borderId="14" xfId="0" applyNumberFormat="1" applyFont="1" applyFill="1" applyBorder="1"/>
    <xf numFmtId="10" fontId="5" fillId="0" borderId="4" xfId="0" applyNumberFormat="1" applyFont="1" applyFill="1" applyBorder="1"/>
    <xf numFmtId="10" fontId="5" fillId="0" borderId="5" xfId="0" applyNumberFormat="1" applyFont="1" applyFill="1" applyBorder="1"/>
    <xf numFmtId="3" fontId="5" fillId="0" borderId="15" xfId="1" applyNumberFormat="1" applyFont="1" applyFill="1" applyBorder="1"/>
    <xf numFmtId="10" fontId="5" fillId="0" borderId="7" xfId="0" applyNumberFormat="1" applyFont="1" applyFill="1" applyBorder="1"/>
    <xf numFmtId="3" fontId="5" fillId="0" borderId="11" xfId="0" applyNumberFormat="1" applyFont="1" applyFill="1" applyBorder="1"/>
    <xf numFmtId="4" fontId="5" fillId="0" borderId="14" xfId="0" applyNumberFormat="1" applyFont="1" applyFill="1" applyBorder="1"/>
    <xf numFmtId="2" fontId="5" fillId="0" borderId="14" xfId="0" applyNumberFormat="1" applyFont="1" applyFill="1" applyBorder="1"/>
    <xf numFmtId="4" fontId="5" fillId="0" borderId="12" xfId="0" applyNumberFormat="1" applyFont="1" applyFill="1" applyBorder="1"/>
    <xf numFmtId="3" fontId="5" fillId="0" borderId="12" xfId="0" applyNumberFormat="1" applyFont="1" applyFill="1" applyBorder="1"/>
    <xf numFmtId="10" fontId="5" fillId="0" borderId="3" xfId="0" applyNumberFormat="1" applyFont="1" applyFill="1" applyBorder="1"/>
    <xf numFmtId="167" fontId="5" fillId="0" borderId="15" xfId="0" applyNumberFormat="1" applyFont="1" applyFill="1" applyBorder="1"/>
    <xf numFmtId="165" fontId="5" fillId="0" borderId="4" xfId="0" applyNumberFormat="1" applyFont="1" applyFill="1" applyBorder="1"/>
    <xf numFmtId="167" fontId="5" fillId="0" borderId="4" xfId="0" applyNumberFormat="1" applyFont="1" applyFill="1" applyBorder="1"/>
    <xf numFmtId="165" fontId="5" fillId="0" borderId="5" xfId="0" applyNumberFormat="1" applyFont="1" applyFill="1" applyBorder="1"/>
    <xf numFmtId="10" fontId="5" fillId="0" borderId="10" xfId="0" applyNumberFormat="1" applyFont="1" applyFill="1" applyBorder="1"/>
    <xf numFmtId="167" fontId="5" fillId="0" borderId="5" xfId="2" applyNumberFormat="1" applyFont="1" applyFill="1" applyBorder="1"/>
    <xf numFmtId="17" fontId="4" fillId="0" borderId="0" xfId="0" quotePrefix="1" applyNumberFormat="1" applyFont="1" applyFill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/>
    </xf>
    <xf numFmtId="5" fontId="4" fillId="0" borderId="6" xfId="2" applyNumberFormat="1" applyFont="1" applyBorder="1"/>
    <xf numFmtId="5" fontId="4" fillId="0" borderId="10" xfId="2" applyNumberFormat="1" applyFont="1" applyBorder="1"/>
    <xf numFmtId="7" fontId="14" fillId="0" borderId="0" xfId="2" applyNumberFormat="1" applyFont="1" applyFill="1"/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8" xfId="0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6" fillId="0" borderId="18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4" fillId="0" borderId="15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6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7" fillId="0" borderId="15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7" fillId="0" borderId="8" xfId="0" applyFont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7" fillId="0" borderId="1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top"/>
    </xf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15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13" fillId="0" borderId="1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8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4" fontId="13" fillId="0" borderId="0" xfId="0" applyNumberFormat="1" applyFont="1" applyBorder="1" applyAlignment="1">
      <alignment horizontal="center" vertical="top"/>
    </xf>
    <xf numFmtId="0" fontId="6" fillId="0" borderId="15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left" wrapText="1"/>
    </xf>
    <xf numFmtId="164" fontId="6" fillId="0" borderId="2" xfId="0" applyNumberFormat="1" applyFont="1" applyBorder="1" applyAlignment="1">
      <alignment horizontal="left" wrapText="1"/>
    </xf>
    <xf numFmtId="0" fontId="11" fillId="0" borderId="15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6" fillId="0" borderId="16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5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164" fontId="7" fillId="0" borderId="16" xfId="0" applyNumberFormat="1" applyFont="1" applyBorder="1" applyAlignment="1">
      <alignment horizontal="center"/>
    </xf>
    <xf numFmtId="10" fontId="5" fillId="0" borderId="0" xfId="3" applyNumberFormat="1" applyFont="1"/>
    <xf numFmtId="37" fontId="4" fillId="0" borderId="10" xfId="1" applyNumberFormat="1" applyFont="1" applyFill="1" applyBorder="1"/>
    <xf numFmtId="0" fontId="16" fillId="0" borderId="0" xfId="0" applyFont="1" applyFill="1"/>
    <xf numFmtId="170" fontId="16" fillId="0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opLeftCell="A13" zoomScaleNormal="100" workbookViewId="0">
      <selection activeCell="O15" sqref="O15"/>
    </sheetView>
  </sheetViews>
  <sheetFormatPr defaultRowHeight="13" x14ac:dyDescent="0.3"/>
  <cols>
    <col min="1" max="1" width="19.1796875" style="1" customWidth="1"/>
    <col min="2" max="9" width="8.81640625" style="19" customWidth="1"/>
    <col min="10" max="11" width="8.81640625" style="70" customWidth="1"/>
    <col min="12" max="12" width="9.1796875" style="70" customWidth="1"/>
    <col min="13" max="13" width="8.81640625" style="70" customWidth="1"/>
    <col min="14" max="14" width="8" style="1" customWidth="1"/>
  </cols>
  <sheetData>
    <row r="1" spans="1:15" ht="13" customHeight="1" x14ac:dyDescent="0.3">
      <c r="A1" s="329" t="s">
        <v>0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5" ht="13" customHeight="1" x14ac:dyDescent="0.3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5" ht="13" customHeight="1" x14ac:dyDescent="0.3">
      <c r="A3" s="333"/>
      <c r="B3" s="322">
        <v>2006</v>
      </c>
      <c r="C3" s="322">
        <v>2007</v>
      </c>
      <c r="D3" s="322">
        <v>2008</v>
      </c>
      <c r="E3" s="322">
        <v>2009</v>
      </c>
      <c r="F3" s="322">
        <v>2010</v>
      </c>
      <c r="G3" s="322">
        <v>2011</v>
      </c>
      <c r="H3" s="322">
        <v>2012</v>
      </c>
      <c r="I3" s="322">
        <v>2013</v>
      </c>
      <c r="J3" s="336">
        <v>2014</v>
      </c>
      <c r="K3" s="336">
        <v>2015</v>
      </c>
      <c r="L3" s="325" t="s">
        <v>304</v>
      </c>
      <c r="M3" s="327" t="s">
        <v>305</v>
      </c>
    </row>
    <row r="4" spans="1:15" ht="13" customHeight="1" x14ac:dyDescent="0.3">
      <c r="A4" s="333"/>
      <c r="B4" s="322"/>
      <c r="C4" s="322"/>
      <c r="D4" s="323"/>
      <c r="E4" s="323"/>
      <c r="F4" s="323"/>
      <c r="G4" s="323"/>
      <c r="H4" s="323"/>
      <c r="I4" s="323"/>
      <c r="J4" s="337"/>
      <c r="K4" s="337"/>
      <c r="L4" s="325"/>
      <c r="M4" s="327"/>
    </row>
    <row r="5" spans="1:15" ht="13" customHeight="1" x14ac:dyDescent="0.3">
      <c r="A5" s="333"/>
      <c r="B5" s="322"/>
      <c r="C5" s="322"/>
      <c r="D5" s="323"/>
      <c r="E5" s="323"/>
      <c r="F5" s="323"/>
      <c r="G5" s="323"/>
      <c r="H5" s="323"/>
      <c r="I5" s="323"/>
      <c r="J5" s="337"/>
      <c r="K5" s="337"/>
      <c r="L5" s="325"/>
      <c r="M5" s="327"/>
    </row>
    <row r="6" spans="1:15" ht="13" customHeight="1" thickBot="1" x14ac:dyDescent="0.35">
      <c r="A6" s="334"/>
      <c r="B6" s="335"/>
      <c r="C6" s="335"/>
      <c r="D6" s="324"/>
      <c r="E6" s="324"/>
      <c r="F6" s="324"/>
      <c r="G6" s="324"/>
      <c r="H6" s="324"/>
      <c r="I6" s="324"/>
      <c r="J6" s="338"/>
      <c r="K6" s="338"/>
      <c r="L6" s="326"/>
      <c r="M6" s="328"/>
    </row>
    <row r="7" spans="1:15" s="75" customFormat="1" ht="13" customHeight="1" thickTop="1" x14ac:dyDescent="0.25">
      <c r="A7" s="2" t="s">
        <v>1</v>
      </c>
      <c r="B7" s="3"/>
      <c r="C7" s="3"/>
      <c r="D7" s="3"/>
      <c r="E7" s="3"/>
      <c r="F7" s="3"/>
      <c r="G7" s="3"/>
      <c r="H7" s="3"/>
      <c r="I7" s="3"/>
      <c r="J7" s="122"/>
      <c r="K7" s="126"/>
      <c r="L7" s="296"/>
      <c r="M7" s="296"/>
      <c r="N7" s="6"/>
    </row>
    <row r="8" spans="1:15" s="75" customFormat="1" ht="13" customHeight="1" x14ac:dyDescent="0.25">
      <c r="A8" s="4" t="s">
        <v>2</v>
      </c>
      <c r="B8" s="4">
        <v>4287768</v>
      </c>
      <c r="C8" s="4">
        <v>4293204</v>
      </c>
      <c r="D8" s="4">
        <v>4410796</v>
      </c>
      <c r="E8" s="9">
        <v>4502605</v>
      </c>
      <c r="F8" s="9">
        <v>4529426</v>
      </c>
      <c r="G8" s="9">
        <v>4574836</v>
      </c>
      <c r="H8" s="9">
        <v>4601893</v>
      </c>
      <c r="I8" s="9">
        <v>4625470</v>
      </c>
      <c r="J8" s="123">
        <v>4649626</v>
      </c>
      <c r="K8" s="123">
        <v>4670724</v>
      </c>
      <c r="L8" s="297">
        <f t="shared" ref="L8:L10" si="0">K8-J8</f>
        <v>21098</v>
      </c>
      <c r="M8" s="298">
        <f>L8/I8</f>
        <v>4.5612662064611811E-3</v>
      </c>
      <c r="N8" s="6"/>
    </row>
    <row r="9" spans="1:15" s="75" customFormat="1" ht="13" customHeight="1" x14ac:dyDescent="0.25">
      <c r="A9" s="5" t="s">
        <v>3</v>
      </c>
      <c r="B9" s="5">
        <v>67</v>
      </c>
      <c r="C9" s="5">
        <v>67</v>
      </c>
      <c r="D9" s="5">
        <v>68</v>
      </c>
      <c r="E9" s="5">
        <v>68</v>
      </c>
      <c r="F9" s="5">
        <v>68</v>
      </c>
      <c r="G9" s="5">
        <v>68</v>
      </c>
      <c r="H9" s="5">
        <v>68</v>
      </c>
      <c r="I9" s="5">
        <v>68</v>
      </c>
      <c r="J9" s="125">
        <v>68</v>
      </c>
      <c r="K9" s="125">
        <v>68</v>
      </c>
      <c r="L9" s="297">
        <f t="shared" si="0"/>
        <v>0</v>
      </c>
      <c r="M9" s="299"/>
      <c r="N9" s="6"/>
    </row>
    <row r="10" spans="1:15" s="75" customFormat="1" ht="13" customHeight="1" x14ac:dyDescent="0.25">
      <c r="A10" s="5" t="s">
        <v>4</v>
      </c>
      <c r="B10" s="5">
        <v>332</v>
      </c>
      <c r="C10" s="5">
        <v>333</v>
      </c>
      <c r="D10" s="5">
        <v>332</v>
      </c>
      <c r="E10" s="5">
        <v>336</v>
      </c>
      <c r="F10" s="5">
        <v>336</v>
      </c>
      <c r="G10" s="5">
        <v>339</v>
      </c>
      <c r="H10" s="5">
        <v>337</v>
      </c>
      <c r="I10" s="5">
        <v>338</v>
      </c>
      <c r="J10" s="125">
        <v>340</v>
      </c>
      <c r="K10" s="125">
        <v>339</v>
      </c>
      <c r="L10" s="297">
        <f t="shared" si="0"/>
        <v>-1</v>
      </c>
      <c r="M10" s="299"/>
      <c r="N10" s="6"/>
    </row>
    <row r="11" spans="1:15" s="75" customFormat="1" ht="13" customHeight="1" x14ac:dyDescent="0.25">
      <c r="A11" s="5" t="s">
        <v>5</v>
      </c>
      <c r="B11" s="5">
        <v>26</v>
      </c>
      <c r="C11" s="5">
        <v>29</v>
      </c>
      <c r="D11" s="5">
        <v>29</v>
      </c>
      <c r="E11" s="5">
        <v>28</v>
      </c>
      <c r="F11" s="5">
        <v>28</v>
      </c>
      <c r="G11" s="5">
        <v>28</v>
      </c>
      <c r="H11" s="5">
        <v>26</v>
      </c>
      <c r="I11" s="5">
        <v>25</v>
      </c>
      <c r="J11" s="125">
        <v>28</v>
      </c>
      <c r="K11" s="125">
        <v>27</v>
      </c>
      <c r="L11" s="297">
        <f>K11-J11</f>
        <v>-1</v>
      </c>
      <c r="M11" s="299"/>
      <c r="N11" s="6"/>
    </row>
    <row r="12" spans="1:15" s="75" customFormat="1" ht="13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126"/>
      <c r="K12" s="126"/>
      <c r="L12" s="126"/>
      <c r="M12" s="300"/>
      <c r="N12" s="6"/>
    </row>
    <row r="13" spans="1:15" s="75" customFormat="1" ht="13" customHeight="1" x14ac:dyDescent="0.25">
      <c r="A13" s="7" t="s">
        <v>94</v>
      </c>
      <c r="B13" s="8"/>
      <c r="C13" s="8"/>
      <c r="D13" s="8"/>
      <c r="E13" s="8"/>
      <c r="F13" s="8"/>
      <c r="G13" s="8"/>
      <c r="H13" s="8"/>
      <c r="I13" s="8"/>
      <c r="J13" s="127"/>
      <c r="K13" s="127"/>
      <c r="L13" s="127"/>
      <c r="M13" s="301"/>
      <c r="N13" s="6"/>
    </row>
    <row r="14" spans="1:15" s="75" customFormat="1" ht="13" customHeight="1" x14ac:dyDescent="0.25">
      <c r="A14" s="4" t="s">
        <v>149</v>
      </c>
      <c r="B14" s="9">
        <v>13270826</v>
      </c>
      <c r="C14" s="4">
        <v>14449951</v>
      </c>
      <c r="D14" s="4">
        <v>14631927</v>
      </c>
      <c r="E14" s="4">
        <v>15591805</v>
      </c>
      <c r="F14" s="83">
        <v>16771877</v>
      </c>
      <c r="G14" s="83">
        <v>16370050</v>
      </c>
      <c r="H14" s="83">
        <v>16499017</v>
      </c>
      <c r="I14" s="83">
        <v>16480322</v>
      </c>
      <c r="J14" s="137">
        <v>16722817</v>
      </c>
      <c r="K14" s="137">
        <v>18605516</v>
      </c>
      <c r="L14" s="302">
        <f t="shared" ref="L14:L15" si="1">K14-J14</f>
        <v>1882699</v>
      </c>
      <c r="M14" s="303">
        <f t="shared" ref="M14:M15" si="2">L14/J14</f>
        <v>0.11258264681124</v>
      </c>
      <c r="N14" s="6"/>
    </row>
    <row r="15" spans="1:15" s="75" customFormat="1" ht="13" customHeight="1" x14ac:dyDescent="0.25">
      <c r="A15" s="10" t="s">
        <v>150</v>
      </c>
      <c r="B15" s="10">
        <v>3.095042922098397</v>
      </c>
      <c r="C15" s="10">
        <v>3.3657732080749017</v>
      </c>
      <c r="D15" s="10">
        <v>3.3172985102915664</v>
      </c>
      <c r="E15" s="10">
        <v>3.4628409554024837</v>
      </c>
      <c r="F15" s="10">
        <v>3.7028702974725718</v>
      </c>
      <c r="G15" s="10">
        <f>G14/G8</f>
        <v>3.5782812760938314</v>
      </c>
      <c r="H15" s="10">
        <v>3.5677893330582728</v>
      </c>
      <c r="I15" s="10">
        <v>3.5275001578568288</v>
      </c>
      <c r="J15" s="138">
        <v>3.57940455334009</v>
      </c>
      <c r="K15" s="138">
        <v>3.964651757460818</v>
      </c>
      <c r="L15" s="138">
        <f t="shared" si="1"/>
        <v>0.38524720412072799</v>
      </c>
      <c r="M15" s="300">
        <f>L15/J15</f>
        <v>0.10762885233557574</v>
      </c>
      <c r="N15" s="6"/>
      <c r="O15" s="427"/>
    </row>
    <row r="16" spans="1:15" s="75" customFormat="1" ht="13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38"/>
      <c r="K16" s="138"/>
      <c r="L16" s="138"/>
      <c r="M16" s="300"/>
      <c r="N16" s="6"/>
    </row>
    <row r="17" spans="1:14" s="75" customFormat="1" ht="13" customHeight="1" x14ac:dyDescent="0.25">
      <c r="A17" s="7" t="s">
        <v>6</v>
      </c>
      <c r="B17" s="8"/>
      <c r="C17" s="8"/>
      <c r="D17" s="8"/>
      <c r="E17" s="8"/>
      <c r="F17" s="8"/>
      <c r="G17" s="8"/>
      <c r="H17" s="8"/>
      <c r="I17" s="8"/>
      <c r="J17" s="127"/>
      <c r="K17" s="127"/>
      <c r="L17" s="127"/>
      <c r="M17" s="301"/>
      <c r="N17" s="6"/>
    </row>
    <row r="18" spans="1:14" s="75" customFormat="1" ht="13" customHeight="1" x14ac:dyDescent="0.25">
      <c r="A18" s="4" t="s">
        <v>7</v>
      </c>
      <c r="B18" s="9">
        <v>12133282</v>
      </c>
      <c r="C18" s="4">
        <v>12671154</v>
      </c>
      <c r="D18" s="4">
        <v>12922629</v>
      </c>
      <c r="E18" s="4">
        <v>12965493</v>
      </c>
      <c r="F18" s="83">
        <v>13278180</v>
      </c>
      <c r="G18" s="83">
        <v>13411401</v>
      </c>
      <c r="H18" s="83">
        <v>13880650</v>
      </c>
      <c r="I18" s="83">
        <v>13927627</v>
      </c>
      <c r="J18" s="137">
        <v>14805130</v>
      </c>
      <c r="K18" s="137">
        <v>15883574</v>
      </c>
      <c r="L18" s="123">
        <f t="shared" ref="L18:L19" si="3">K18-J18</f>
        <v>1078444</v>
      </c>
      <c r="M18" s="303">
        <f>L18/J18</f>
        <v>7.2842589021508086E-2</v>
      </c>
      <c r="N18" s="6"/>
    </row>
    <row r="19" spans="1:14" s="75" customFormat="1" ht="13" customHeight="1" x14ac:dyDescent="0.25">
      <c r="A19" s="10" t="s">
        <v>8</v>
      </c>
      <c r="B19" s="10">
        <v>2.8</v>
      </c>
      <c r="C19" s="10">
        <v>2.9514446553203619</v>
      </c>
      <c r="D19" s="10">
        <v>2.9297725399224994</v>
      </c>
      <c r="E19" s="10">
        <v>2.8795537250102994</v>
      </c>
      <c r="F19" s="10">
        <v>2.93153702036417</v>
      </c>
      <c r="G19" s="10">
        <v>2.92</v>
      </c>
      <c r="H19" s="10">
        <v>3</v>
      </c>
      <c r="I19" s="10">
        <v>3</v>
      </c>
      <c r="J19" s="138">
        <v>3.1689367727214837</v>
      </c>
      <c r="K19" s="138">
        <v>3.3846327924395623</v>
      </c>
      <c r="L19" s="138">
        <f t="shared" si="3"/>
        <v>0.21569601971807861</v>
      </c>
      <c r="M19" s="300"/>
      <c r="N19" s="6"/>
    </row>
    <row r="20" spans="1:14" s="75" customFormat="1" ht="13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38"/>
      <c r="K20" s="138"/>
      <c r="L20" s="138"/>
      <c r="M20" s="300"/>
      <c r="N20" s="6"/>
    </row>
    <row r="21" spans="1:14" s="75" customFormat="1" ht="13" customHeight="1" x14ac:dyDescent="0.25">
      <c r="A21" s="7" t="s">
        <v>9</v>
      </c>
      <c r="B21" s="8"/>
      <c r="C21" s="8"/>
      <c r="D21" s="8"/>
      <c r="E21" s="8"/>
      <c r="F21" s="8"/>
      <c r="G21" s="8"/>
      <c r="H21" s="8"/>
      <c r="I21" s="85"/>
      <c r="J21" s="139"/>
      <c r="K21" s="139"/>
      <c r="L21" s="127"/>
      <c r="M21" s="301"/>
      <c r="N21" s="6"/>
    </row>
    <row r="22" spans="1:14" s="75" customFormat="1" ht="13" customHeight="1" x14ac:dyDescent="0.25">
      <c r="A22" s="4" t="s">
        <v>7</v>
      </c>
      <c r="B22" s="4">
        <v>17402620</v>
      </c>
      <c r="C22" s="4">
        <v>17619269</v>
      </c>
      <c r="D22" s="4">
        <v>17675680</v>
      </c>
      <c r="E22" s="4">
        <v>19008829</v>
      </c>
      <c r="F22" s="83">
        <v>19828262</v>
      </c>
      <c r="G22" s="83">
        <v>20649150</v>
      </c>
      <c r="H22" s="83">
        <v>20714168</v>
      </c>
      <c r="I22" s="9">
        <v>20286867</v>
      </c>
      <c r="J22" s="124">
        <v>20981097</v>
      </c>
      <c r="K22" s="124">
        <v>21036239</v>
      </c>
      <c r="L22" s="304">
        <f t="shared" ref="L22:L23" si="4">K22-J22</f>
        <v>55142</v>
      </c>
      <c r="M22" s="303">
        <f>L22/J22</f>
        <v>2.628175256994427E-3</v>
      </c>
      <c r="N22" s="6"/>
    </row>
    <row r="23" spans="1:14" s="75" customFormat="1" ht="13" customHeight="1" x14ac:dyDescent="0.25">
      <c r="A23" s="5" t="s">
        <v>8</v>
      </c>
      <c r="B23" s="10">
        <v>4.0199999999999996</v>
      </c>
      <c r="C23" s="10">
        <v>4.1039906326370703</v>
      </c>
      <c r="D23" s="10">
        <v>4.0073673776796754</v>
      </c>
      <c r="E23" s="10">
        <v>4.2217403036686543</v>
      </c>
      <c r="F23" s="10">
        <v>4.3776544754235971</v>
      </c>
      <c r="G23" s="10">
        <f>G22/G8</f>
        <v>4.5136372101644735</v>
      </c>
      <c r="H23" s="11">
        <v>4.479284289092921</v>
      </c>
      <c r="I23" s="108">
        <v>4.3647908578687238</v>
      </c>
      <c r="J23" s="140">
        <v>4.4908602501522381</v>
      </c>
      <c r="K23" s="305">
        <v>4.4826148289419008</v>
      </c>
      <c r="L23" s="306">
        <f t="shared" si="4"/>
        <v>-8.2454212103373337E-3</v>
      </c>
      <c r="M23" s="300"/>
      <c r="N23" s="6"/>
    </row>
    <row r="24" spans="1:14" s="75" customFormat="1" ht="13" customHeight="1" x14ac:dyDescent="0.25">
      <c r="A24" s="7" t="s">
        <v>10</v>
      </c>
      <c r="B24" s="8"/>
      <c r="C24" s="8"/>
      <c r="D24" s="8"/>
      <c r="E24" s="8"/>
      <c r="F24" s="8"/>
      <c r="G24" s="8"/>
      <c r="H24" s="85"/>
      <c r="I24" s="85"/>
      <c r="J24" s="139"/>
      <c r="K24" s="139"/>
      <c r="L24" s="139"/>
      <c r="M24" s="303"/>
      <c r="N24" s="6"/>
    </row>
    <row r="25" spans="1:14" s="75" customFormat="1" ht="13" customHeight="1" x14ac:dyDescent="0.25">
      <c r="A25" s="10" t="s">
        <v>11</v>
      </c>
      <c r="B25" s="5">
        <v>337</v>
      </c>
      <c r="C25" s="4">
        <v>353.3</v>
      </c>
      <c r="D25" s="4">
        <v>376</v>
      </c>
      <c r="E25" s="4">
        <v>370</v>
      </c>
      <c r="F25" s="83">
        <v>379</v>
      </c>
      <c r="G25" s="83">
        <v>386</v>
      </c>
      <c r="H25" s="9">
        <v>446</v>
      </c>
      <c r="I25" s="9">
        <v>443.34999999999997</v>
      </c>
      <c r="J25" s="124">
        <v>457.53999999999996</v>
      </c>
      <c r="K25" s="123">
        <v>480</v>
      </c>
      <c r="L25" s="123">
        <f t="shared" ref="L25:L26" si="5">K25-J25</f>
        <v>22.460000000000036</v>
      </c>
      <c r="M25" s="303">
        <f t="shared" ref="M25:M26" si="6">L25/J25</f>
        <v>4.9088604275036148E-2</v>
      </c>
      <c r="N25" s="6"/>
    </row>
    <row r="26" spans="1:14" s="75" customFormat="1" ht="13" customHeight="1" x14ac:dyDescent="0.25">
      <c r="A26" s="12" t="s">
        <v>12</v>
      </c>
      <c r="B26" s="12">
        <v>2191</v>
      </c>
      <c r="C26" s="12">
        <v>2241.8200000000002</v>
      </c>
      <c r="D26" s="12">
        <v>2293.16</v>
      </c>
      <c r="E26" s="12">
        <v>2296.16</v>
      </c>
      <c r="F26" s="84">
        <v>2373.23</v>
      </c>
      <c r="G26" s="84">
        <v>3129</v>
      </c>
      <c r="H26" s="108">
        <v>2564.7600000000011</v>
      </c>
      <c r="I26" s="108">
        <v>2609.5800000000008</v>
      </c>
      <c r="J26" s="140">
        <v>2632.3200000000006</v>
      </c>
      <c r="K26" s="307">
        <v>2698.2200000000003</v>
      </c>
      <c r="L26" s="308">
        <f t="shared" si="5"/>
        <v>65.899999999999636</v>
      </c>
      <c r="M26" s="309">
        <f t="shared" si="6"/>
        <v>2.5034950158035352E-2</v>
      </c>
      <c r="N26" s="6"/>
    </row>
    <row r="27" spans="1:14" s="75" customFormat="1" ht="13" customHeight="1" x14ac:dyDescent="0.25">
      <c r="A27" s="7" t="s">
        <v>13</v>
      </c>
      <c r="B27" s="8"/>
      <c r="C27" s="8"/>
      <c r="D27" s="8"/>
      <c r="E27" s="8"/>
      <c r="F27" s="8"/>
      <c r="G27" s="8"/>
      <c r="H27" s="3"/>
      <c r="I27" s="3"/>
      <c r="J27" s="122"/>
      <c r="K27" s="122"/>
      <c r="L27" s="122"/>
      <c r="M27" s="309"/>
      <c r="N27" s="6"/>
    </row>
    <row r="28" spans="1:14" s="75" customFormat="1" ht="13" customHeight="1" x14ac:dyDescent="0.25">
      <c r="A28" s="13" t="s">
        <v>14</v>
      </c>
      <c r="B28" s="92">
        <v>136029127</v>
      </c>
      <c r="C28" s="92">
        <v>147362216</v>
      </c>
      <c r="D28" s="92">
        <v>159178892</v>
      </c>
      <c r="E28" s="92">
        <v>163108952</v>
      </c>
      <c r="F28" s="93">
        <v>198009395</v>
      </c>
      <c r="G28" s="93">
        <v>183558399</v>
      </c>
      <c r="H28" s="93">
        <v>208869396</v>
      </c>
      <c r="I28" s="93">
        <v>212815689</v>
      </c>
      <c r="J28" s="99">
        <v>226021907</v>
      </c>
      <c r="K28" s="99">
        <v>223788585</v>
      </c>
      <c r="L28" s="310">
        <f t="shared" ref="L28" si="7">K28-J28</f>
        <v>-2233322</v>
      </c>
      <c r="M28" s="303">
        <f>L28/J28</f>
        <v>-9.8809979512295681E-3</v>
      </c>
      <c r="N28" s="6"/>
    </row>
    <row r="29" spans="1:14" s="75" customFormat="1" ht="13" customHeight="1" x14ac:dyDescent="0.25">
      <c r="A29" s="14" t="s">
        <v>15</v>
      </c>
      <c r="B29" s="86">
        <v>31.39</v>
      </c>
      <c r="C29" s="86">
        <v>34.324531515390369</v>
      </c>
      <c r="D29" s="86">
        <v>36.088472919627208</v>
      </c>
      <c r="E29" s="86">
        <v>36.225463259601945</v>
      </c>
      <c r="F29" s="87">
        <v>43.716222541222663</v>
      </c>
      <c r="G29" s="87">
        <v>39.93</v>
      </c>
      <c r="H29" s="87">
        <v>45.166448586065719</v>
      </c>
      <c r="I29" s="87">
        <v>45.788044736441243</v>
      </c>
      <c r="J29" s="170">
        <v>48.378442643390187</v>
      </c>
      <c r="K29" s="170">
        <v>47.687137879966329</v>
      </c>
      <c r="L29" s="311"/>
      <c r="M29" s="299"/>
      <c r="N29" s="6"/>
    </row>
    <row r="30" spans="1:14" s="75" customFormat="1" ht="13" customHeight="1" x14ac:dyDescent="0.25">
      <c r="A30" s="13" t="s">
        <v>16</v>
      </c>
      <c r="B30" s="92">
        <v>165961732</v>
      </c>
      <c r="C30" s="92">
        <v>174441543</v>
      </c>
      <c r="D30" s="98">
        <v>185166190</v>
      </c>
      <c r="E30" s="99">
        <v>177905003</v>
      </c>
      <c r="F30" s="99">
        <v>212686520</v>
      </c>
      <c r="G30" s="99">
        <v>196117197</v>
      </c>
      <c r="H30" s="99">
        <v>220834801</v>
      </c>
      <c r="I30" s="99">
        <v>225215054</v>
      </c>
      <c r="J30" s="99">
        <v>238885660</v>
      </c>
      <c r="K30" s="99">
        <v>236950449</v>
      </c>
      <c r="L30" s="312">
        <f t="shared" ref="L30" si="8">K30-J30</f>
        <v>-1935211</v>
      </c>
      <c r="M30" s="299">
        <f>L30/J30</f>
        <v>-8.1009927510927188E-3</v>
      </c>
      <c r="N30" s="6"/>
    </row>
    <row r="31" spans="1:14" s="75" customFormat="1" ht="13" customHeight="1" x14ac:dyDescent="0.25">
      <c r="A31" s="14" t="s">
        <v>17</v>
      </c>
      <c r="B31" s="86">
        <v>38.29</v>
      </c>
      <c r="C31" s="86">
        <v>40.632018185019859</v>
      </c>
      <c r="D31" s="88">
        <v>41.980220803682599</v>
      </c>
      <c r="E31" s="88">
        <v>39.511572300923575</v>
      </c>
      <c r="F31" s="87">
        <v>46.956616577906338</v>
      </c>
      <c r="G31" s="87">
        <v>42.66</v>
      </c>
      <c r="H31" s="87">
        <v>47.753878147761554</v>
      </c>
      <c r="I31" s="87">
        <v>48.455811769930314</v>
      </c>
      <c r="J31" s="170">
        <v>51.13184095309137</v>
      </c>
      <c r="K31" s="170">
        <v>50.491101356318651</v>
      </c>
      <c r="L31" s="311"/>
      <c r="M31" s="299"/>
      <c r="N31" s="6"/>
    </row>
    <row r="32" spans="1:14" s="75" customFormat="1" ht="13" customHeight="1" x14ac:dyDescent="0.25">
      <c r="A32" s="5"/>
      <c r="B32" s="14"/>
      <c r="C32" s="14"/>
      <c r="D32" s="14"/>
      <c r="E32" s="14"/>
      <c r="F32" s="89"/>
      <c r="G32" s="89"/>
      <c r="H32" s="89"/>
      <c r="I32" s="89"/>
      <c r="J32" s="171"/>
      <c r="K32" s="171"/>
      <c r="L32" s="311"/>
      <c r="M32" s="299"/>
      <c r="N32" s="6"/>
    </row>
    <row r="33" spans="1:14" s="75" customFormat="1" ht="13" customHeight="1" x14ac:dyDescent="0.25">
      <c r="A33" s="7" t="s">
        <v>18</v>
      </c>
      <c r="B33" s="90"/>
      <c r="C33" s="90"/>
      <c r="D33" s="90"/>
      <c r="E33" s="90"/>
      <c r="F33" s="91"/>
      <c r="G33" s="91"/>
      <c r="H33" s="91"/>
      <c r="I33" s="91"/>
      <c r="J33" s="172"/>
      <c r="K33" s="172"/>
      <c r="L33" s="313"/>
      <c r="M33" s="314"/>
      <c r="N33" s="6"/>
    </row>
    <row r="34" spans="1:14" s="75" customFormat="1" ht="13" customHeight="1" x14ac:dyDescent="0.25">
      <c r="A34" s="13" t="s">
        <v>10</v>
      </c>
      <c r="B34" s="92">
        <v>70965986</v>
      </c>
      <c r="C34" s="92">
        <v>77476696</v>
      </c>
      <c r="D34" s="92">
        <v>82660697</v>
      </c>
      <c r="E34" s="92">
        <v>90671987</v>
      </c>
      <c r="F34" s="93">
        <v>96217892</v>
      </c>
      <c r="G34" s="93">
        <v>101986348</v>
      </c>
      <c r="H34" s="93">
        <v>107144095</v>
      </c>
      <c r="I34" s="93">
        <v>113517836</v>
      </c>
      <c r="J34" s="99">
        <v>119834439</v>
      </c>
      <c r="K34" s="99">
        <v>123983485</v>
      </c>
      <c r="L34" s="312">
        <f t="shared" ref="L34" si="9">K34-J34</f>
        <v>4149046</v>
      </c>
      <c r="M34" s="298">
        <f>L34/J34</f>
        <v>3.4623152030611164E-2</v>
      </c>
      <c r="N34" s="6"/>
    </row>
    <row r="35" spans="1:14" s="75" customFormat="1" ht="13" customHeight="1" x14ac:dyDescent="0.25">
      <c r="A35" s="15" t="s">
        <v>19</v>
      </c>
      <c r="B35" s="94">
        <v>0.42759999999999998</v>
      </c>
      <c r="C35" s="94">
        <v>0.44414131328797063</v>
      </c>
      <c r="D35" s="94">
        <v>0.57949773645507852</v>
      </c>
      <c r="E35" s="95">
        <v>0.59869808239430355</v>
      </c>
      <c r="F35" s="95">
        <v>0.58340885062015413</v>
      </c>
      <c r="G35" s="95">
        <v>0.58640000000000003</v>
      </c>
      <c r="H35" s="95">
        <v>0.5858721921470984</v>
      </c>
      <c r="I35" s="95">
        <v>0.59365517783240107</v>
      </c>
      <c r="J35" s="180">
        <v>0.59926235102439984</v>
      </c>
      <c r="K35" s="180">
        <v>0.60199678439428916</v>
      </c>
      <c r="L35" s="88"/>
      <c r="M35" s="299"/>
      <c r="N35" s="6"/>
    </row>
    <row r="36" spans="1:14" s="75" customFormat="1" ht="13" customHeight="1" x14ac:dyDescent="0.25">
      <c r="A36" s="13" t="s">
        <v>6</v>
      </c>
      <c r="B36" s="92">
        <v>13701001</v>
      </c>
      <c r="C36" s="92">
        <v>14847293</v>
      </c>
      <c r="D36" s="92">
        <v>15611581</v>
      </c>
      <c r="E36" s="93">
        <v>17433717</v>
      </c>
      <c r="F36" s="93">
        <v>20040988</v>
      </c>
      <c r="G36" s="93">
        <v>19741958</v>
      </c>
      <c r="H36" s="93">
        <v>21001131</v>
      </c>
      <c r="I36" s="93">
        <v>21739399</v>
      </c>
      <c r="J36" s="99">
        <v>23933373</v>
      </c>
      <c r="K36" s="99">
        <v>24362626</v>
      </c>
      <c r="L36" s="312">
        <f t="shared" ref="L36" si="10">K36-J36</f>
        <v>429253</v>
      </c>
      <c r="M36" s="299">
        <f>L36/J36</f>
        <v>1.7935332391301469E-2</v>
      </c>
      <c r="N36" s="6"/>
    </row>
    <row r="37" spans="1:14" s="75" customFormat="1" ht="13" customHeight="1" x14ac:dyDescent="0.25">
      <c r="A37" s="15" t="s">
        <v>20</v>
      </c>
      <c r="B37" s="96">
        <v>8.2600000000000007E-2</v>
      </c>
      <c r="C37" s="96">
        <v>8.5113286346016781E-2</v>
      </c>
      <c r="D37" s="96">
        <v>0.10944591783426542</v>
      </c>
      <c r="E37" s="97">
        <v>0.1151130937155372</v>
      </c>
      <c r="F37" s="97">
        <v>0.1215167941360875</v>
      </c>
      <c r="G37" s="97">
        <v>0.1135</v>
      </c>
      <c r="H37" s="97">
        <v>0.1148358073913302</v>
      </c>
      <c r="I37" s="95">
        <v>0.1136888019897994</v>
      </c>
      <c r="J37" s="180">
        <v>0.11968487099041615</v>
      </c>
      <c r="K37" s="180">
        <v>0.11829174273816148</v>
      </c>
      <c r="L37" s="88"/>
      <c r="M37" s="299"/>
      <c r="N37" s="6"/>
    </row>
    <row r="38" spans="1:14" s="75" customFormat="1" ht="13" customHeight="1" x14ac:dyDescent="0.25">
      <c r="A38" s="13" t="s">
        <v>16</v>
      </c>
      <c r="B38" s="92">
        <v>127258778</v>
      </c>
      <c r="C38" s="92">
        <v>134722520</v>
      </c>
      <c r="D38" s="92">
        <v>142641967</v>
      </c>
      <c r="E38" s="93">
        <v>151448601</v>
      </c>
      <c r="F38" s="93">
        <v>164923607</v>
      </c>
      <c r="G38" s="93">
        <v>173909623</v>
      </c>
      <c r="H38" s="93">
        <v>182879639</v>
      </c>
      <c r="I38" s="93">
        <v>191218472</v>
      </c>
      <c r="J38" s="99">
        <v>199969911</v>
      </c>
      <c r="K38" s="99">
        <v>205953733</v>
      </c>
      <c r="L38" s="312">
        <f t="shared" ref="L38" si="11">K38-J38</f>
        <v>5983822</v>
      </c>
      <c r="M38" s="299">
        <f>L38/J38</f>
        <v>2.9923611857785946E-2</v>
      </c>
      <c r="N38" s="6"/>
    </row>
    <row r="39" spans="1:14" s="75" customFormat="1" ht="13" customHeight="1" x14ac:dyDescent="0.25">
      <c r="A39" s="14" t="s">
        <v>17</v>
      </c>
      <c r="B39" s="86">
        <v>38.29</v>
      </c>
      <c r="C39" s="86">
        <v>31.380414254715127</v>
      </c>
      <c r="D39" s="86">
        <v>32.339280030180497</v>
      </c>
      <c r="E39" s="86">
        <v>33.635773291239182</v>
      </c>
      <c r="F39" s="86">
        <v>36.411591005129566</v>
      </c>
      <c r="G39" s="86">
        <v>37.83</v>
      </c>
      <c r="H39" s="86">
        <v>39.546357534982093</v>
      </c>
      <c r="I39" s="86">
        <v>41.141327462797804</v>
      </c>
      <c r="J39" s="88">
        <v>42.802191159803549</v>
      </c>
      <c r="K39" s="88">
        <v>43.886707011730614</v>
      </c>
      <c r="L39" s="88"/>
      <c r="M39" s="300"/>
      <c r="N39" s="6"/>
    </row>
    <row r="40" spans="1:14" s="75" customFormat="1" ht="13" customHeight="1" x14ac:dyDescent="0.25">
      <c r="A40" s="3"/>
      <c r="B40" s="3"/>
      <c r="C40" s="3"/>
      <c r="D40" s="5"/>
      <c r="E40" s="5"/>
      <c r="F40" s="5"/>
      <c r="G40" s="5"/>
      <c r="H40" s="5"/>
      <c r="I40" s="5"/>
      <c r="J40" s="126"/>
      <c r="K40" s="126"/>
      <c r="L40" s="126"/>
      <c r="M40" s="300"/>
      <c r="N40" s="6"/>
    </row>
    <row r="41" spans="1:14" s="75" customFormat="1" ht="13" customHeight="1" x14ac:dyDescent="0.25">
      <c r="A41" s="16" t="s">
        <v>21</v>
      </c>
      <c r="B41" s="17">
        <v>30016051</v>
      </c>
      <c r="C41" s="20">
        <v>18369936</v>
      </c>
      <c r="D41" s="18">
        <v>19431466</v>
      </c>
      <c r="E41" s="17">
        <v>25396826</v>
      </c>
      <c r="F41" s="17">
        <v>27956993</v>
      </c>
      <c r="G41" s="105">
        <v>20596051</v>
      </c>
      <c r="H41" s="105">
        <v>38680088</v>
      </c>
      <c r="I41" s="105">
        <v>52097693</v>
      </c>
      <c r="J41" s="181">
        <v>46348769</v>
      </c>
      <c r="K41" s="181">
        <v>26784709</v>
      </c>
      <c r="L41" s="315">
        <f t="shared" ref="L41" si="12">K41-J41</f>
        <v>-19564060</v>
      </c>
      <c r="M41" s="301">
        <f>L41/J41</f>
        <v>-0.42210527748859955</v>
      </c>
      <c r="N41" s="6"/>
    </row>
    <row r="42" spans="1:14" s="75" customFormat="1" ht="13" customHeight="1" x14ac:dyDescent="0.25">
      <c r="A42" s="6"/>
      <c r="J42" s="182"/>
      <c r="K42" s="182"/>
      <c r="L42" s="182"/>
      <c r="M42" s="182"/>
      <c r="N42" s="6"/>
    </row>
    <row r="43" spans="1:14" ht="13" customHeight="1" x14ac:dyDescent="0.3">
      <c r="F43" s="19" t="s">
        <v>222</v>
      </c>
    </row>
    <row r="44" spans="1:14" ht="13" customHeight="1" x14ac:dyDescent="0.3"/>
    <row r="45" spans="1:14" x14ac:dyDescent="0.3">
      <c r="A45" s="26"/>
    </row>
    <row r="46" spans="1:14" x14ac:dyDescent="0.3">
      <c r="A46" s="26"/>
    </row>
    <row r="49" spans="1:2" x14ac:dyDescent="0.3">
      <c r="A49" s="203"/>
    </row>
    <row r="50" spans="1:2" x14ac:dyDescent="0.3">
      <c r="A50" s="204">
        <v>4692850</v>
      </c>
      <c r="B50" s="19" t="s">
        <v>309</v>
      </c>
    </row>
    <row r="51" spans="1:2" x14ac:dyDescent="0.3">
      <c r="A51" s="201">
        <v>4670724</v>
      </c>
      <c r="B51" s="19" t="s">
        <v>308</v>
      </c>
    </row>
  </sheetData>
  <mergeCells count="14">
    <mergeCell ref="E3:E6"/>
    <mergeCell ref="F3:F6"/>
    <mergeCell ref="L3:L6"/>
    <mergeCell ref="M3:M6"/>
    <mergeCell ref="A1:M2"/>
    <mergeCell ref="A3:A6"/>
    <mergeCell ref="B3:B6"/>
    <mergeCell ref="C3:C6"/>
    <mergeCell ref="D3:D6"/>
    <mergeCell ref="G3:G6"/>
    <mergeCell ref="H3:H6"/>
    <mergeCell ref="I3:I6"/>
    <mergeCell ref="J3:J6"/>
    <mergeCell ref="K3:K6"/>
  </mergeCells>
  <phoneticPr fontId="2" type="noConversion"/>
  <printOptions horizontalCentered="1" verticalCentered="1" gridLines="1"/>
  <pageMargins left="0.75" right="0.75" top="0.75" bottom="0.75" header="0.5" footer="0.5"/>
  <pageSetup scale="95" orientation="landscape" r:id="rId1"/>
  <headerFooter alignWithMargins="0">
    <oddFooter>&amp;C&amp;"Garamond,Regular"&amp;P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zoomScaleNormal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G14" sqref="G14"/>
    </sheetView>
  </sheetViews>
  <sheetFormatPr defaultRowHeight="13" x14ac:dyDescent="0.3"/>
  <cols>
    <col min="1" max="1" width="29.81640625" style="19" customWidth="1"/>
    <col min="2" max="2" width="9.81640625" style="70" customWidth="1"/>
    <col min="3" max="3" width="1.81640625" style="19" bestFit="1" customWidth="1"/>
    <col min="4" max="4" width="7.1796875" style="162" customWidth="1"/>
    <col min="5" max="5" width="8.81640625" style="162" customWidth="1"/>
    <col min="6" max="6" width="9.81640625" style="19" customWidth="1"/>
    <col min="7" max="7" width="11.54296875" style="163" customWidth="1"/>
    <col min="8" max="8" width="9.81640625" style="163" customWidth="1"/>
    <col min="9" max="9" width="9.1796875" style="163" customWidth="1"/>
    <col min="10" max="10" width="8.54296875" style="163" customWidth="1"/>
    <col min="11" max="11" width="9.81640625" style="163" customWidth="1"/>
    <col min="12" max="12" width="9.54296875" style="76" customWidth="1"/>
    <col min="13" max="13" width="9" style="155" customWidth="1"/>
    <col min="14" max="14" width="8.81640625" style="155" customWidth="1"/>
    <col min="15" max="15" width="9.1796875" style="155"/>
    <col min="16" max="16" width="8.81640625" style="155" customWidth="1"/>
    <col min="17" max="17" width="9.54296875" style="155" customWidth="1"/>
    <col min="18" max="18" width="10.81640625" style="155" customWidth="1"/>
    <col min="19" max="19" width="10.1796875" style="155" customWidth="1"/>
    <col min="20" max="22" width="9.1796875" style="1"/>
    <col min="23" max="16384" width="8.7265625" style="19"/>
  </cols>
  <sheetData>
    <row r="1" spans="1:22" ht="13" customHeight="1" x14ac:dyDescent="0.3">
      <c r="A1" s="395" t="s">
        <v>151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7"/>
    </row>
    <row r="2" spans="1:22" ht="13" customHeight="1" x14ac:dyDescent="0.3">
      <c r="A2" s="398"/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400"/>
    </row>
    <row r="3" spans="1:22" s="67" customFormat="1" ht="12.75" customHeight="1" x14ac:dyDescent="0.3">
      <c r="A3" s="362" t="s">
        <v>23</v>
      </c>
      <c r="B3" s="360" t="s">
        <v>2</v>
      </c>
      <c r="C3" s="118"/>
      <c r="D3" s="392" t="s">
        <v>152</v>
      </c>
      <c r="E3" s="392"/>
      <c r="F3" s="393"/>
      <c r="G3" s="121" t="s">
        <v>153</v>
      </c>
      <c r="H3" s="394" t="s">
        <v>62</v>
      </c>
      <c r="I3" s="394"/>
      <c r="J3" s="394"/>
      <c r="K3" s="394"/>
      <c r="L3" s="103" t="s">
        <v>154</v>
      </c>
      <c r="M3" s="120"/>
      <c r="N3" s="120"/>
      <c r="O3" s="120"/>
      <c r="P3" s="120"/>
      <c r="Q3" s="120"/>
      <c r="R3" s="120"/>
      <c r="S3" s="120"/>
      <c r="T3" s="120"/>
      <c r="U3" s="120"/>
      <c r="V3" s="120"/>
    </row>
    <row r="4" spans="1:22" s="51" customFormat="1" ht="48.75" customHeight="1" x14ac:dyDescent="0.3">
      <c r="A4" s="349"/>
      <c r="B4" s="351"/>
      <c r="C4" s="119"/>
      <c r="D4" s="100" t="s">
        <v>155</v>
      </c>
      <c r="E4" s="100" t="s">
        <v>156</v>
      </c>
      <c r="F4" s="41" t="s">
        <v>221</v>
      </c>
      <c r="G4" s="53" t="s">
        <v>157</v>
      </c>
      <c r="H4" s="53" t="s">
        <v>158</v>
      </c>
      <c r="I4" s="53" t="s">
        <v>159</v>
      </c>
      <c r="J4" s="53" t="s">
        <v>160</v>
      </c>
      <c r="K4" s="53" t="s">
        <v>161</v>
      </c>
      <c r="L4" s="104" t="s">
        <v>162</v>
      </c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13" customHeight="1" x14ac:dyDescent="0.3">
      <c r="A5" s="24" t="s">
        <v>232</v>
      </c>
      <c r="B5" s="71">
        <v>62577</v>
      </c>
      <c r="C5" s="71"/>
      <c r="D5" s="216">
        <v>4.25</v>
      </c>
      <c r="E5" s="217">
        <v>0</v>
      </c>
      <c r="F5" s="218">
        <v>2024</v>
      </c>
      <c r="G5" s="219">
        <v>1606173</v>
      </c>
      <c r="H5" s="219">
        <v>150389</v>
      </c>
      <c r="I5" s="219">
        <v>0</v>
      </c>
      <c r="J5" s="219">
        <v>0</v>
      </c>
      <c r="K5" s="219">
        <v>150389</v>
      </c>
      <c r="L5" s="220">
        <v>0</v>
      </c>
    </row>
    <row r="6" spans="1:22" ht="13" customHeight="1" x14ac:dyDescent="0.3">
      <c r="A6" s="24" t="s">
        <v>31</v>
      </c>
      <c r="B6" s="71">
        <v>25683</v>
      </c>
      <c r="C6" s="71"/>
      <c r="D6" s="216">
        <v>10.81</v>
      </c>
      <c r="E6" s="217">
        <v>0</v>
      </c>
      <c r="F6" s="218">
        <v>2022</v>
      </c>
      <c r="G6" s="219">
        <v>1054435</v>
      </c>
      <c r="H6" s="219">
        <v>57333</v>
      </c>
      <c r="I6" s="219">
        <v>0</v>
      </c>
      <c r="J6" s="219">
        <v>7437</v>
      </c>
      <c r="K6" s="219">
        <v>64770</v>
      </c>
      <c r="L6" s="220">
        <v>0</v>
      </c>
    </row>
    <row r="7" spans="1:22" ht="13" customHeight="1" x14ac:dyDescent="0.3">
      <c r="A7" s="24" t="s">
        <v>233</v>
      </c>
      <c r="B7" s="71">
        <v>119455</v>
      </c>
      <c r="C7" s="71"/>
      <c r="D7" s="216">
        <v>6.8</v>
      </c>
      <c r="E7" s="217">
        <v>0</v>
      </c>
      <c r="F7" s="218">
        <v>2020</v>
      </c>
      <c r="G7" s="219">
        <v>7320364</v>
      </c>
      <c r="H7" s="219">
        <v>478920</v>
      </c>
      <c r="I7" s="219">
        <v>0</v>
      </c>
      <c r="J7" s="219">
        <v>0</v>
      </c>
      <c r="K7" s="219">
        <v>478920</v>
      </c>
      <c r="L7" s="220">
        <v>0</v>
      </c>
    </row>
    <row r="8" spans="1:22" ht="13" customHeight="1" x14ac:dyDescent="0.3">
      <c r="A8" s="24" t="s">
        <v>234</v>
      </c>
      <c r="B8" s="71">
        <v>22842</v>
      </c>
      <c r="C8" s="71"/>
      <c r="D8" s="216">
        <v>2</v>
      </c>
      <c r="E8" s="57" t="s">
        <v>281</v>
      </c>
      <c r="F8" s="221" t="s">
        <v>314</v>
      </c>
      <c r="G8" s="219">
        <v>1092975</v>
      </c>
      <c r="H8" s="219">
        <v>0</v>
      </c>
      <c r="I8" s="219">
        <v>0</v>
      </c>
      <c r="J8" s="219">
        <v>0</v>
      </c>
      <c r="K8" s="219">
        <v>0</v>
      </c>
      <c r="L8" s="220">
        <v>0</v>
      </c>
    </row>
    <row r="9" spans="1:22" ht="13" customHeight="1" x14ac:dyDescent="0.3">
      <c r="A9" s="24" t="s">
        <v>32</v>
      </c>
      <c r="B9" s="71">
        <v>30263</v>
      </c>
      <c r="C9" s="71"/>
      <c r="D9" s="216">
        <v>2.5</v>
      </c>
      <c r="E9" s="217">
        <v>0</v>
      </c>
      <c r="F9" s="218">
        <v>2017</v>
      </c>
      <c r="G9" s="219">
        <v>543582</v>
      </c>
      <c r="H9" s="219">
        <v>49792</v>
      </c>
      <c r="I9" s="219">
        <v>0</v>
      </c>
      <c r="J9" s="219">
        <v>3673</v>
      </c>
      <c r="K9" s="219">
        <v>53465</v>
      </c>
      <c r="L9" s="220">
        <v>58721</v>
      </c>
    </row>
    <row r="10" spans="1:22" ht="13" customHeight="1" x14ac:dyDescent="0.3">
      <c r="A10" s="24" t="s">
        <v>235</v>
      </c>
      <c r="B10" s="71">
        <v>41103</v>
      </c>
      <c r="C10" s="71"/>
      <c r="D10" s="216">
        <v>6</v>
      </c>
      <c r="E10" s="57">
        <v>0</v>
      </c>
      <c r="F10" s="218">
        <v>2025</v>
      </c>
      <c r="G10" s="219">
        <v>796103</v>
      </c>
      <c r="H10" s="219">
        <v>98987</v>
      </c>
      <c r="I10" s="219">
        <v>0</v>
      </c>
      <c r="J10" s="219">
        <v>0</v>
      </c>
      <c r="K10" s="219">
        <v>98987</v>
      </c>
      <c r="L10" s="220">
        <v>3954</v>
      </c>
    </row>
    <row r="11" spans="1:22" ht="13" customHeight="1" x14ac:dyDescent="0.3">
      <c r="A11" s="24" t="s">
        <v>236</v>
      </c>
      <c r="B11" s="71">
        <v>36462</v>
      </c>
      <c r="C11" s="71"/>
      <c r="D11" s="216">
        <v>7.44</v>
      </c>
      <c r="E11" s="217">
        <v>0</v>
      </c>
      <c r="F11" s="222">
        <v>2024</v>
      </c>
      <c r="G11" s="219">
        <v>1799432</v>
      </c>
      <c r="H11" s="219">
        <v>52576</v>
      </c>
      <c r="I11" s="219">
        <v>0</v>
      </c>
      <c r="J11" s="219">
        <v>0</v>
      </c>
      <c r="K11" s="219">
        <v>52576</v>
      </c>
      <c r="L11" s="220">
        <v>0</v>
      </c>
    </row>
    <row r="12" spans="1:22" ht="13" customHeight="1" x14ac:dyDescent="0.3">
      <c r="A12" s="24" t="s">
        <v>33</v>
      </c>
      <c r="B12" s="71">
        <v>13786</v>
      </c>
      <c r="C12" s="71"/>
      <c r="D12" s="216">
        <v>3.96</v>
      </c>
      <c r="E12" s="217">
        <v>0</v>
      </c>
      <c r="F12" s="218">
        <v>2023</v>
      </c>
      <c r="G12" s="219">
        <v>1441024</v>
      </c>
      <c r="H12" s="219">
        <v>25489</v>
      </c>
      <c r="I12" s="219">
        <v>0</v>
      </c>
      <c r="J12" s="219">
        <v>442</v>
      </c>
      <c r="K12" s="219">
        <v>25931</v>
      </c>
      <c r="L12" s="220">
        <v>0</v>
      </c>
    </row>
    <row r="13" spans="1:22" ht="13" customHeight="1" x14ac:dyDescent="0.3">
      <c r="A13" s="24" t="s">
        <v>237</v>
      </c>
      <c r="B13" s="71">
        <v>125175</v>
      </c>
      <c r="C13" s="71"/>
      <c r="D13" s="216">
        <v>7.57</v>
      </c>
      <c r="E13" s="57">
        <v>0</v>
      </c>
      <c r="F13" s="218">
        <v>2025</v>
      </c>
      <c r="G13" s="219">
        <v>7663556</v>
      </c>
      <c r="H13" s="219">
        <v>164955</v>
      </c>
      <c r="I13" s="219">
        <v>0</v>
      </c>
      <c r="J13" s="219">
        <v>0</v>
      </c>
      <c r="K13" s="219">
        <v>164955</v>
      </c>
      <c r="L13" s="220">
        <v>0</v>
      </c>
    </row>
    <row r="14" spans="1:22" ht="13" customHeight="1" x14ac:dyDescent="0.3">
      <c r="A14" s="24" t="s">
        <v>34</v>
      </c>
      <c r="B14" s="71">
        <v>198788</v>
      </c>
      <c r="C14" s="71"/>
      <c r="D14" s="216">
        <v>5.99</v>
      </c>
      <c r="E14" s="217">
        <v>0</v>
      </c>
      <c r="F14" s="218">
        <v>2019</v>
      </c>
      <c r="G14" s="219">
        <v>10065046</v>
      </c>
      <c r="H14" s="219">
        <v>120180</v>
      </c>
      <c r="I14" s="219">
        <v>0</v>
      </c>
      <c r="J14" s="219">
        <v>0</v>
      </c>
      <c r="K14" s="219">
        <v>120180</v>
      </c>
      <c r="L14" s="220">
        <v>0</v>
      </c>
      <c r="R14" s="1"/>
      <c r="S14" s="1"/>
      <c r="U14" s="19"/>
      <c r="V14" s="19"/>
    </row>
    <row r="15" spans="1:22" s="161" customFormat="1" ht="26" x14ac:dyDescent="0.25">
      <c r="A15" s="82" t="s">
        <v>35</v>
      </c>
      <c r="B15" s="224">
        <v>9993</v>
      </c>
      <c r="C15" s="224"/>
      <c r="D15" s="225">
        <v>7.13</v>
      </c>
      <c r="E15" s="226">
        <v>0</v>
      </c>
      <c r="F15" s="316" t="s">
        <v>315</v>
      </c>
      <c r="G15" s="158">
        <v>372129</v>
      </c>
      <c r="H15" s="158">
        <v>7462</v>
      </c>
      <c r="I15" s="158">
        <v>0</v>
      </c>
      <c r="J15" s="158">
        <v>250</v>
      </c>
      <c r="K15" s="158">
        <v>7712</v>
      </c>
      <c r="L15" s="228">
        <v>0</v>
      </c>
      <c r="M15" s="157"/>
      <c r="N15" s="157"/>
      <c r="O15" s="157"/>
      <c r="P15" s="157"/>
      <c r="Q15" s="157"/>
      <c r="R15" s="157"/>
      <c r="S15" s="157"/>
      <c r="T15" s="160"/>
      <c r="U15" s="160"/>
      <c r="V15" s="160"/>
    </row>
    <row r="16" spans="1:22" ht="13" customHeight="1" x14ac:dyDescent="0.3">
      <c r="A16" s="24" t="s">
        <v>36</v>
      </c>
      <c r="B16" s="71">
        <v>6817</v>
      </c>
      <c r="C16" s="71"/>
      <c r="D16" s="216">
        <v>4</v>
      </c>
      <c r="E16" s="217">
        <v>0</v>
      </c>
      <c r="F16" s="218">
        <v>2019</v>
      </c>
      <c r="G16" s="219">
        <v>920654</v>
      </c>
      <c r="H16" s="219">
        <v>0</v>
      </c>
      <c r="I16" s="219">
        <v>0</v>
      </c>
      <c r="J16" s="219">
        <v>1170</v>
      </c>
      <c r="K16" s="219">
        <v>1170</v>
      </c>
      <c r="L16" s="220">
        <v>2411</v>
      </c>
    </row>
    <row r="17" spans="1:12" ht="13" customHeight="1" x14ac:dyDescent="0.3">
      <c r="A17" s="24" t="s">
        <v>238</v>
      </c>
      <c r="B17" s="71">
        <v>10147</v>
      </c>
      <c r="C17" s="71"/>
      <c r="D17" s="216">
        <v>8</v>
      </c>
      <c r="E17" s="217">
        <v>0</v>
      </c>
      <c r="F17" s="218">
        <v>2020</v>
      </c>
      <c r="G17" s="219">
        <v>276547</v>
      </c>
      <c r="H17" s="219">
        <v>18207</v>
      </c>
      <c r="I17" s="219">
        <v>0</v>
      </c>
      <c r="J17" s="219">
        <v>1601</v>
      </c>
      <c r="K17" s="219">
        <v>19808</v>
      </c>
      <c r="L17" s="220">
        <v>0</v>
      </c>
    </row>
    <row r="18" spans="1:12" ht="13" customHeight="1" x14ac:dyDescent="0.3">
      <c r="A18" s="24" t="s">
        <v>239</v>
      </c>
      <c r="B18" s="71">
        <v>16295</v>
      </c>
      <c r="C18" s="71"/>
      <c r="D18" s="216">
        <v>6</v>
      </c>
      <c r="E18" s="217">
        <v>0</v>
      </c>
      <c r="F18" s="218">
        <v>2032</v>
      </c>
      <c r="G18" s="219">
        <v>780534</v>
      </c>
      <c r="H18" s="219">
        <v>16269</v>
      </c>
      <c r="I18" s="219">
        <v>0</v>
      </c>
      <c r="J18" s="219">
        <v>0</v>
      </c>
      <c r="K18" s="219">
        <v>16269</v>
      </c>
      <c r="L18" s="220">
        <v>0</v>
      </c>
    </row>
    <row r="19" spans="1:12" ht="13" customHeight="1" x14ac:dyDescent="0.3">
      <c r="A19" s="24" t="s">
        <v>240</v>
      </c>
      <c r="B19" s="71">
        <v>20142</v>
      </c>
      <c r="C19" s="71"/>
      <c r="D19" s="216">
        <v>8.5</v>
      </c>
      <c r="E19" s="57">
        <v>0</v>
      </c>
      <c r="F19" s="218">
        <v>2018</v>
      </c>
      <c r="G19" s="219">
        <v>1125163</v>
      </c>
      <c r="H19" s="219">
        <v>42875</v>
      </c>
      <c r="I19" s="219">
        <v>0</v>
      </c>
      <c r="J19" s="219">
        <v>3204</v>
      </c>
      <c r="K19" s="219">
        <v>46079</v>
      </c>
      <c r="L19" s="220">
        <v>4875</v>
      </c>
    </row>
    <row r="20" spans="1:12" ht="13" customHeight="1" x14ac:dyDescent="0.3">
      <c r="A20" s="24" t="s">
        <v>63</v>
      </c>
      <c r="B20" s="71">
        <v>27052</v>
      </c>
      <c r="C20" s="71"/>
      <c r="D20" s="216">
        <v>0</v>
      </c>
      <c r="E20" s="57" t="s">
        <v>281</v>
      </c>
      <c r="F20" s="222" t="s">
        <v>274</v>
      </c>
      <c r="G20" s="219">
        <v>2130983</v>
      </c>
      <c r="H20" s="219">
        <v>0</v>
      </c>
      <c r="I20" s="219">
        <v>0</v>
      </c>
      <c r="J20" s="219">
        <v>0</v>
      </c>
      <c r="K20" s="219">
        <v>0</v>
      </c>
      <c r="L20" s="220">
        <v>0</v>
      </c>
    </row>
    <row r="21" spans="1:12" ht="13" customHeight="1" x14ac:dyDescent="0.3">
      <c r="A21" s="24" t="s">
        <v>241</v>
      </c>
      <c r="B21" s="71">
        <v>446753</v>
      </c>
      <c r="C21" s="71"/>
      <c r="D21" s="216">
        <v>10.78</v>
      </c>
      <c r="E21" s="217">
        <v>0</v>
      </c>
      <c r="F21" s="218" t="s">
        <v>321</v>
      </c>
      <c r="G21" s="219">
        <v>42600539</v>
      </c>
      <c r="H21" s="219">
        <v>0</v>
      </c>
      <c r="I21" s="219">
        <v>0</v>
      </c>
      <c r="J21" s="219">
        <v>0</v>
      </c>
      <c r="K21" s="219">
        <v>0</v>
      </c>
      <c r="L21" s="220">
        <v>0</v>
      </c>
    </row>
    <row r="22" spans="1:12" ht="13" customHeight="1" x14ac:dyDescent="0.3">
      <c r="A22" s="24" t="s">
        <v>242</v>
      </c>
      <c r="B22" s="71">
        <v>7307</v>
      </c>
      <c r="C22" s="71"/>
      <c r="D22" s="216">
        <v>7.97</v>
      </c>
      <c r="E22" s="57">
        <v>0</v>
      </c>
      <c r="F22" s="218">
        <v>2018</v>
      </c>
      <c r="G22" s="219">
        <v>279319</v>
      </c>
      <c r="H22" s="219">
        <v>8403</v>
      </c>
      <c r="I22" s="219">
        <v>0</v>
      </c>
      <c r="J22" s="219">
        <v>0</v>
      </c>
      <c r="K22" s="219">
        <v>8403</v>
      </c>
      <c r="L22" s="220">
        <v>0</v>
      </c>
    </row>
    <row r="23" spans="1:12" ht="13" customHeight="1" x14ac:dyDescent="0.3">
      <c r="A23" s="24" t="s">
        <v>243</v>
      </c>
      <c r="B23" s="71">
        <v>33743</v>
      </c>
      <c r="C23" s="71"/>
      <c r="D23" s="216">
        <v>5.13</v>
      </c>
      <c r="E23" s="217">
        <v>0</v>
      </c>
      <c r="F23" s="218">
        <v>2026</v>
      </c>
      <c r="G23" s="219">
        <v>1258463</v>
      </c>
      <c r="H23" s="219">
        <v>46974</v>
      </c>
      <c r="I23" s="219">
        <v>0</v>
      </c>
      <c r="J23" s="219">
        <v>3015</v>
      </c>
      <c r="K23" s="219">
        <v>49989</v>
      </c>
      <c r="L23" s="220">
        <v>0</v>
      </c>
    </row>
    <row r="24" spans="1:12" ht="13" customHeight="1" x14ac:dyDescent="0.3">
      <c r="A24" s="24" t="s">
        <v>303</v>
      </c>
      <c r="B24" s="71">
        <v>20410</v>
      </c>
      <c r="C24" s="71"/>
      <c r="D24" s="216">
        <v>7.53</v>
      </c>
      <c r="E24" s="217">
        <v>0</v>
      </c>
      <c r="F24" s="218">
        <v>2020</v>
      </c>
      <c r="G24" s="219">
        <v>709730</v>
      </c>
      <c r="H24" s="219">
        <v>52166</v>
      </c>
      <c r="I24" s="219">
        <v>0</v>
      </c>
      <c r="J24" s="219">
        <v>0</v>
      </c>
      <c r="K24" s="219">
        <v>52166</v>
      </c>
      <c r="L24" s="220">
        <v>0</v>
      </c>
    </row>
    <row r="25" spans="1:12" ht="13" customHeight="1" x14ac:dyDescent="0.3">
      <c r="A25" s="24" t="s">
        <v>244</v>
      </c>
      <c r="B25" s="71">
        <v>22343</v>
      </c>
      <c r="C25" s="71"/>
      <c r="D25" s="216">
        <v>10.9</v>
      </c>
      <c r="E25" s="217">
        <v>0</v>
      </c>
      <c r="F25" s="218">
        <v>2019</v>
      </c>
      <c r="G25" s="219">
        <v>470095</v>
      </c>
      <c r="H25" s="219">
        <v>28985</v>
      </c>
      <c r="I25" s="219">
        <v>0</v>
      </c>
      <c r="J25" s="219">
        <v>0</v>
      </c>
      <c r="K25" s="219">
        <v>28985</v>
      </c>
      <c r="L25" s="220">
        <v>0</v>
      </c>
    </row>
    <row r="26" spans="1:12" ht="13" customHeight="1" x14ac:dyDescent="0.3">
      <c r="A26" s="24" t="s">
        <v>37</v>
      </c>
      <c r="B26" s="71">
        <v>74103</v>
      </c>
      <c r="C26" s="71"/>
      <c r="D26" s="216">
        <v>6</v>
      </c>
      <c r="E26" s="217">
        <v>0</v>
      </c>
      <c r="F26" s="218">
        <v>2024</v>
      </c>
      <c r="G26" s="219">
        <v>2755055</v>
      </c>
      <c r="H26" s="219">
        <v>120307</v>
      </c>
      <c r="I26" s="219">
        <v>0</v>
      </c>
      <c r="J26" s="219">
        <v>0</v>
      </c>
      <c r="K26" s="219">
        <v>120307</v>
      </c>
      <c r="L26" s="220">
        <v>0</v>
      </c>
    </row>
    <row r="27" spans="1:12" ht="13" customHeight="1" x14ac:dyDescent="0.3">
      <c r="A27" s="24" t="s">
        <v>245</v>
      </c>
      <c r="B27" s="71">
        <v>33095</v>
      </c>
      <c r="C27" s="71"/>
      <c r="D27" s="216">
        <v>4</v>
      </c>
      <c r="E27" s="217">
        <v>0</v>
      </c>
      <c r="F27" s="218">
        <v>2025</v>
      </c>
      <c r="G27" s="219">
        <v>2207690</v>
      </c>
      <c r="H27" s="219">
        <v>59535</v>
      </c>
      <c r="I27" s="219">
        <v>0</v>
      </c>
      <c r="J27" s="219">
        <v>2990</v>
      </c>
      <c r="K27" s="219">
        <v>62525</v>
      </c>
      <c r="L27" s="220">
        <v>0</v>
      </c>
    </row>
    <row r="28" spans="1:12" ht="13" customHeight="1" x14ac:dyDescent="0.3">
      <c r="A28" s="24" t="s">
        <v>38</v>
      </c>
      <c r="B28" s="71">
        <v>15858</v>
      </c>
      <c r="C28" s="71"/>
      <c r="D28" s="216">
        <v>3.5</v>
      </c>
      <c r="E28" s="57">
        <v>0</v>
      </c>
      <c r="F28" s="218">
        <v>2018</v>
      </c>
      <c r="G28" s="219">
        <v>901965</v>
      </c>
      <c r="H28" s="219">
        <v>28547</v>
      </c>
      <c r="I28" s="219">
        <v>0</v>
      </c>
      <c r="J28" s="219">
        <v>21875</v>
      </c>
      <c r="K28" s="219">
        <v>50422</v>
      </c>
      <c r="L28" s="220">
        <v>0</v>
      </c>
    </row>
    <row r="29" spans="1:12" ht="13" customHeight="1" x14ac:dyDescent="0.3">
      <c r="A29" s="24" t="s">
        <v>246</v>
      </c>
      <c r="B29" s="71">
        <v>31439</v>
      </c>
      <c r="C29" s="71"/>
      <c r="D29" s="216">
        <v>5.78</v>
      </c>
      <c r="E29" s="202">
        <v>0</v>
      </c>
      <c r="F29" s="218">
        <v>2018</v>
      </c>
      <c r="G29" s="219">
        <v>1088140</v>
      </c>
      <c r="H29" s="219">
        <v>30658</v>
      </c>
      <c r="I29" s="219">
        <v>0</v>
      </c>
      <c r="J29" s="219">
        <v>0</v>
      </c>
      <c r="K29" s="219">
        <v>30658</v>
      </c>
      <c r="L29" s="220">
        <v>684</v>
      </c>
    </row>
    <row r="30" spans="1:12" ht="13" customHeight="1" x14ac:dyDescent="0.3">
      <c r="A30" s="24" t="s">
        <v>39</v>
      </c>
      <c r="B30" s="71">
        <v>436275</v>
      </c>
      <c r="C30" s="71"/>
      <c r="D30" s="216">
        <v>6.5</v>
      </c>
      <c r="E30" s="217">
        <v>0</v>
      </c>
      <c r="F30" s="218">
        <v>2018</v>
      </c>
      <c r="G30" s="219">
        <v>20785990</v>
      </c>
      <c r="H30" s="219">
        <v>566000</v>
      </c>
      <c r="I30" s="219">
        <v>0</v>
      </c>
      <c r="J30" s="219">
        <v>0</v>
      </c>
      <c r="K30" s="219">
        <v>566000</v>
      </c>
      <c r="L30" s="220">
        <v>118971</v>
      </c>
    </row>
    <row r="31" spans="1:12" ht="13" customHeight="1" x14ac:dyDescent="0.3">
      <c r="A31" s="24" t="s">
        <v>247</v>
      </c>
      <c r="B31" s="71">
        <v>10183</v>
      </c>
      <c r="C31" s="71"/>
      <c r="D31" s="216">
        <v>4.01</v>
      </c>
      <c r="E31" s="57">
        <v>0</v>
      </c>
      <c r="F31" s="218">
        <v>2015</v>
      </c>
      <c r="G31" s="219">
        <v>225000</v>
      </c>
      <c r="H31" s="219">
        <v>0</v>
      </c>
      <c r="I31" s="219">
        <v>0</v>
      </c>
      <c r="J31" s="219">
        <v>0</v>
      </c>
      <c r="K31" s="219">
        <v>0</v>
      </c>
      <c r="L31" s="220">
        <v>0</v>
      </c>
    </row>
    <row r="32" spans="1:12" ht="13" customHeight="1" x14ac:dyDescent="0.3">
      <c r="A32" s="24" t="s">
        <v>64</v>
      </c>
      <c r="B32" s="71">
        <v>1205</v>
      </c>
      <c r="C32" s="71"/>
      <c r="D32" s="223" t="s">
        <v>274</v>
      </c>
      <c r="E32" s="223" t="s">
        <v>274</v>
      </c>
      <c r="F32" s="223" t="s">
        <v>274</v>
      </c>
      <c r="G32" s="219">
        <v>25000</v>
      </c>
      <c r="H32" s="219">
        <v>0</v>
      </c>
      <c r="I32" s="219">
        <v>0</v>
      </c>
      <c r="J32" s="219">
        <v>0</v>
      </c>
      <c r="K32" s="219">
        <v>0</v>
      </c>
      <c r="L32" s="220">
        <v>0</v>
      </c>
    </row>
    <row r="33" spans="1:22" s="161" customFormat="1" ht="25.5" customHeight="1" x14ac:dyDescent="0.3">
      <c r="A33" s="82" t="s">
        <v>40</v>
      </c>
      <c r="B33" s="71">
        <v>240098</v>
      </c>
      <c r="C33" s="224"/>
      <c r="D33" s="225">
        <v>6.52</v>
      </c>
      <c r="E33" s="226">
        <v>0</v>
      </c>
      <c r="F33" s="227" t="s">
        <v>283</v>
      </c>
      <c r="G33" s="158">
        <v>12657990</v>
      </c>
      <c r="H33" s="158">
        <v>277848</v>
      </c>
      <c r="I33" s="158">
        <v>0</v>
      </c>
      <c r="J33" s="158">
        <v>0</v>
      </c>
      <c r="K33" s="158">
        <v>277848</v>
      </c>
      <c r="L33" s="228">
        <v>0</v>
      </c>
      <c r="M33" s="157"/>
      <c r="N33" s="157"/>
      <c r="O33" s="157"/>
      <c r="P33" s="157"/>
      <c r="Q33" s="157"/>
      <c r="R33" s="157"/>
      <c r="S33" s="157"/>
      <c r="T33" s="160"/>
      <c r="U33" s="160"/>
      <c r="V33" s="160"/>
    </row>
    <row r="34" spans="1:22" ht="13" customHeight="1" x14ac:dyDescent="0.3">
      <c r="A34" s="24" t="s">
        <v>41</v>
      </c>
      <c r="B34" s="71">
        <v>98325</v>
      </c>
      <c r="C34" s="71"/>
      <c r="D34" s="216">
        <v>6.3</v>
      </c>
      <c r="E34" s="57">
        <v>0</v>
      </c>
      <c r="F34" s="218">
        <v>2016</v>
      </c>
      <c r="G34" s="219">
        <v>6125235</v>
      </c>
      <c r="H34" s="219">
        <v>107696</v>
      </c>
      <c r="I34" s="219">
        <v>0</v>
      </c>
      <c r="J34" s="219">
        <v>0</v>
      </c>
      <c r="K34" s="219">
        <v>107696</v>
      </c>
      <c r="L34" s="220">
        <v>0</v>
      </c>
    </row>
    <row r="35" spans="1:22" ht="13" customHeight="1" x14ac:dyDescent="0.3">
      <c r="A35" s="24" t="s">
        <v>42</v>
      </c>
      <c r="B35" s="71">
        <v>14974</v>
      </c>
      <c r="C35" s="71"/>
      <c r="D35" s="216">
        <v>10</v>
      </c>
      <c r="E35" s="57">
        <v>0</v>
      </c>
      <c r="F35" s="218">
        <v>2025</v>
      </c>
      <c r="G35" s="219">
        <v>725091</v>
      </c>
      <c r="H35" s="219">
        <v>23644</v>
      </c>
      <c r="I35" s="219">
        <v>0</v>
      </c>
      <c r="J35" s="219">
        <v>0</v>
      </c>
      <c r="K35" s="219">
        <v>23644</v>
      </c>
      <c r="L35" s="220">
        <v>0</v>
      </c>
    </row>
    <row r="36" spans="1:22" ht="13" customHeight="1" x14ac:dyDescent="0.3">
      <c r="A36" s="24" t="s">
        <v>43</v>
      </c>
      <c r="B36" s="71">
        <v>47774</v>
      </c>
      <c r="C36" s="71"/>
      <c r="D36" s="216">
        <v>4.99</v>
      </c>
      <c r="E36" s="217">
        <v>0</v>
      </c>
      <c r="F36" s="218">
        <v>2020</v>
      </c>
      <c r="G36" s="219">
        <v>1952613</v>
      </c>
      <c r="H36" s="219">
        <v>35152</v>
      </c>
      <c r="I36" s="219">
        <v>0</v>
      </c>
      <c r="J36" s="219">
        <v>0</v>
      </c>
      <c r="K36" s="219">
        <v>35152</v>
      </c>
      <c r="L36" s="220">
        <v>0</v>
      </c>
    </row>
    <row r="37" spans="1:22" ht="13" customHeight="1" x14ac:dyDescent="0.3">
      <c r="A37" s="24" t="s">
        <v>248</v>
      </c>
      <c r="B37" s="71">
        <v>137788</v>
      </c>
      <c r="C37" s="71"/>
      <c r="D37" s="216">
        <v>10</v>
      </c>
      <c r="E37" s="57">
        <v>0</v>
      </c>
      <c r="F37" s="218">
        <v>2024</v>
      </c>
      <c r="G37" s="219">
        <v>4684231</v>
      </c>
      <c r="H37" s="219">
        <v>165568</v>
      </c>
      <c r="I37" s="219">
        <v>0</v>
      </c>
      <c r="J37" s="219">
        <v>4445</v>
      </c>
      <c r="K37" s="219">
        <v>170013</v>
      </c>
      <c r="L37" s="220">
        <v>0</v>
      </c>
    </row>
    <row r="38" spans="1:22" ht="13" customHeight="1" x14ac:dyDescent="0.3">
      <c r="A38" s="24" t="s">
        <v>44</v>
      </c>
      <c r="B38" s="71">
        <v>11514</v>
      </c>
      <c r="C38" s="71"/>
      <c r="D38" s="216">
        <v>5.39</v>
      </c>
      <c r="E38" s="217">
        <v>9.5</v>
      </c>
      <c r="F38" s="222" t="s">
        <v>316</v>
      </c>
      <c r="G38" s="219">
        <v>555673</v>
      </c>
      <c r="H38" s="219">
        <v>0</v>
      </c>
      <c r="I38" s="219">
        <v>0</v>
      </c>
      <c r="J38" s="219">
        <v>0</v>
      </c>
      <c r="K38" s="219">
        <v>0</v>
      </c>
      <c r="L38" s="220">
        <v>1860</v>
      </c>
    </row>
    <row r="39" spans="1:22" ht="13" customHeight="1" x14ac:dyDescent="0.3">
      <c r="A39" s="24" t="s">
        <v>45</v>
      </c>
      <c r="B39" s="71">
        <v>26395</v>
      </c>
      <c r="C39" s="71"/>
      <c r="D39" s="216">
        <v>3.3</v>
      </c>
      <c r="E39" s="217">
        <v>0</v>
      </c>
      <c r="F39" s="218">
        <v>2019</v>
      </c>
      <c r="G39" s="219">
        <v>435794</v>
      </c>
      <c r="H39" s="219">
        <v>26274</v>
      </c>
      <c r="I39" s="219">
        <v>0</v>
      </c>
      <c r="J39" s="219">
        <v>1494</v>
      </c>
      <c r="K39" s="219">
        <v>27768</v>
      </c>
      <c r="L39" s="220">
        <v>0</v>
      </c>
    </row>
    <row r="40" spans="1:22" ht="13" customHeight="1" x14ac:dyDescent="0.3">
      <c r="A40" s="24" t="s">
        <v>46</v>
      </c>
      <c r="B40" s="71">
        <v>11943</v>
      </c>
      <c r="C40" s="71"/>
      <c r="D40" s="216">
        <v>0</v>
      </c>
      <c r="E40" s="57">
        <v>0</v>
      </c>
      <c r="F40" s="222" t="s">
        <v>274</v>
      </c>
      <c r="G40" s="219">
        <v>12000</v>
      </c>
      <c r="H40" s="219">
        <v>0</v>
      </c>
      <c r="I40" s="219">
        <v>0</v>
      </c>
      <c r="J40" s="219">
        <v>0</v>
      </c>
      <c r="K40" s="219">
        <v>0</v>
      </c>
      <c r="L40" s="220">
        <v>0</v>
      </c>
    </row>
    <row r="41" spans="1:22" ht="13" customHeight="1" x14ac:dyDescent="0.3">
      <c r="A41" s="24" t="s">
        <v>47</v>
      </c>
      <c r="B41" s="71">
        <v>39179</v>
      </c>
      <c r="C41" s="71"/>
      <c r="D41" s="216">
        <v>7.07</v>
      </c>
      <c r="E41" s="202">
        <v>0</v>
      </c>
      <c r="F41" s="218">
        <v>2017</v>
      </c>
      <c r="G41" s="219">
        <v>2241784</v>
      </c>
      <c r="H41" s="219">
        <v>39017</v>
      </c>
      <c r="I41" s="219">
        <v>0</v>
      </c>
      <c r="J41" s="219">
        <v>3364</v>
      </c>
      <c r="K41" s="219">
        <v>42381</v>
      </c>
      <c r="L41" s="220">
        <v>0</v>
      </c>
    </row>
    <row r="42" spans="1:22" ht="13" customHeight="1" x14ac:dyDescent="0.3">
      <c r="A42" s="24" t="s">
        <v>249</v>
      </c>
      <c r="B42" s="71">
        <v>389617</v>
      </c>
      <c r="C42" s="71"/>
      <c r="D42" s="216">
        <v>5.64</v>
      </c>
      <c r="E42" s="57">
        <v>0</v>
      </c>
      <c r="F42" s="218">
        <v>2021</v>
      </c>
      <c r="G42" s="219">
        <v>9687497</v>
      </c>
      <c r="H42" s="219">
        <v>0</v>
      </c>
      <c r="I42" s="219">
        <v>0</v>
      </c>
      <c r="J42" s="219">
        <v>0</v>
      </c>
      <c r="K42" s="219">
        <v>0</v>
      </c>
      <c r="L42" s="220">
        <v>269536</v>
      </c>
    </row>
    <row r="43" spans="1:22" ht="13" customHeight="1" x14ac:dyDescent="0.3">
      <c r="A43" s="24" t="s">
        <v>250</v>
      </c>
      <c r="B43" s="71">
        <v>77333</v>
      </c>
      <c r="C43" s="71"/>
      <c r="D43" s="216">
        <v>0</v>
      </c>
      <c r="E43" s="57">
        <v>0</v>
      </c>
      <c r="F43" s="222" t="s">
        <v>274</v>
      </c>
      <c r="G43" s="219">
        <v>420541</v>
      </c>
      <c r="H43" s="219">
        <v>0</v>
      </c>
      <c r="I43" s="219">
        <v>0</v>
      </c>
      <c r="J43" s="219">
        <v>0</v>
      </c>
      <c r="K43" s="219">
        <v>0</v>
      </c>
      <c r="L43" s="220">
        <v>0</v>
      </c>
    </row>
    <row r="44" spans="1:22" ht="13" customHeight="1" x14ac:dyDescent="0.3">
      <c r="A44" s="24" t="s">
        <v>65</v>
      </c>
      <c r="B44" s="71">
        <v>156761</v>
      </c>
      <c r="C44" s="71"/>
      <c r="D44" s="216">
        <v>7.47</v>
      </c>
      <c r="E44" s="57">
        <v>0</v>
      </c>
      <c r="F44" s="218" t="s">
        <v>321</v>
      </c>
      <c r="G44" s="219">
        <v>7632240</v>
      </c>
      <c r="H44" s="219">
        <v>349761</v>
      </c>
      <c r="I44" s="219">
        <v>0</v>
      </c>
      <c r="J44" s="219">
        <v>0</v>
      </c>
      <c r="K44" s="219">
        <v>349761</v>
      </c>
      <c r="L44" s="220">
        <v>1360</v>
      </c>
    </row>
    <row r="45" spans="1:22" ht="13" customHeight="1" x14ac:dyDescent="0.3">
      <c r="A45" s="24" t="s">
        <v>251</v>
      </c>
      <c r="B45" s="71">
        <v>23495</v>
      </c>
      <c r="C45" s="71"/>
      <c r="D45" s="216">
        <v>1.19</v>
      </c>
      <c r="E45" s="217">
        <v>0</v>
      </c>
      <c r="F45" s="218">
        <v>2019</v>
      </c>
      <c r="G45" s="219">
        <v>1081531</v>
      </c>
      <c r="H45" s="219">
        <v>6350</v>
      </c>
      <c r="I45" s="219">
        <v>0</v>
      </c>
      <c r="J45" s="219">
        <v>1773</v>
      </c>
      <c r="K45" s="219">
        <v>8123</v>
      </c>
      <c r="L45" s="220">
        <v>308</v>
      </c>
    </row>
    <row r="46" spans="1:22" ht="13" customHeight="1" x14ac:dyDescent="0.3">
      <c r="A46" s="24" t="s">
        <v>48</v>
      </c>
      <c r="B46" s="71">
        <v>22251</v>
      </c>
      <c r="C46" s="71"/>
      <c r="D46" s="216">
        <v>4.03</v>
      </c>
      <c r="E46" s="217">
        <v>0</v>
      </c>
      <c r="F46" s="218">
        <v>2019</v>
      </c>
      <c r="G46" s="219">
        <v>1438044</v>
      </c>
      <c r="H46" s="219">
        <v>26705</v>
      </c>
      <c r="I46" s="219">
        <v>0</v>
      </c>
      <c r="J46" s="219">
        <v>0</v>
      </c>
      <c r="K46" s="219">
        <v>26705</v>
      </c>
      <c r="L46" s="220">
        <v>0</v>
      </c>
    </row>
    <row r="47" spans="1:22" ht="13" customHeight="1" x14ac:dyDescent="0.3">
      <c r="A47" s="24" t="s">
        <v>49</v>
      </c>
      <c r="B47" s="71">
        <v>132141</v>
      </c>
      <c r="C47" s="71"/>
      <c r="D47" s="216">
        <v>7.09</v>
      </c>
      <c r="E47" s="217">
        <v>0</v>
      </c>
      <c r="F47" s="222">
        <v>2023</v>
      </c>
      <c r="G47" s="219">
        <v>5220612</v>
      </c>
      <c r="H47" s="219">
        <v>188098</v>
      </c>
      <c r="I47" s="219">
        <v>0</v>
      </c>
      <c r="J47" s="219">
        <v>0</v>
      </c>
      <c r="K47" s="219">
        <v>188098</v>
      </c>
      <c r="L47" s="220">
        <v>73113</v>
      </c>
    </row>
    <row r="48" spans="1:22" ht="13" customHeight="1" x14ac:dyDescent="0.3">
      <c r="A48" s="24" t="s">
        <v>252</v>
      </c>
      <c r="B48" s="71">
        <v>8593</v>
      </c>
      <c r="C48" s="71"/>
      <c r="D48" s="216">
        <v>7</v>
      </c>
      <c r="E48" s="229">
        <v>0</v>
      </c>
      <c r="F48" s="218">
        <v>2022</v>
      </c>
      <c r="G48" s="219">
        <v>1573141</v>
      </c>
      <c r="H48" s="219">
        <v>18061</v>
      </c>
      <c r="I48" s="219">
        <v>0</v>
      </c>
      <c r="J48" s="219">
        <v>0</v>
      </c>
      <c r="K48" s="219">
        <v>18061</v>
      </c>
      <c r="L48" s="220">
        <v>0</v>
      </c>
    </row>
    <row r="49" spans="1:22" ht="13" customHeight="1" x14ac:dyDescent="0.3">
      <c r="A49" s="24" t="s">
        <v>50</v>
      </c>
      <c r="B49" s="71">
        <v>20523</v>
      </c>
      <c r="C49" s="71"/>
      <c r="D49" s="216">
        <v>7.2</v>
      </c>
      <c r="E49" s="217">
        <v>0</v>
      </c>
      <c r="F49" s="218">
        <v>2018</v>
      </c>
      <c r="G49" s="219">
        <v>1285498</v>
      </c>
      <c r="H49" s="219">
        <v>48854</v>
      </c>
      <c r="I49" s="219">
        <v>0</v>
      </c>
      <c r="J49" s="219">
        <v>0</v>
      </c>
      <c r="K49" s="219">
        <v>48854</v>
      </c>
      <c r="L49" s="220">
        <v>0</v>
      </c>
    </row>
    <row r="50" spans="1:22" s="161" customFormat="1" ht="26" x14ac:dyDescent="0.25">
      <c r="A50" s="82" t="s">
        <v>253</v>
      </c>
      <c r="B50" s="224">
        <v>24186</v>
      </c>
      <c r="C50" s="224"/>
      <c r="D50" s="225">
        <v>5</v>
      </c>
      <c r="E50" s="226">
        <v>0</v>
      </c>
      <c r="F50" s="316" t="s">
        <v>315</v>
      </c>
      <c r="G50" s="158">
        <v>895056</v>
      </c>
      <c r="H50" s="158">
        <v>32504</v>
      </c>
      <c r="I50" s="158">
        <v>0</v>
      </c>
      <c r="J50" s="158">
        <v>112</v>
      </c>
      <c r="K50" s="158">
        <v>32616</v>
      </c>
      <c r="L50" s="228">
        <v>0</v>
      </c>
      <c r="M50" s="157"/>
      <c r="N50" s="157"/>
      <c r="O50" s="157"/>
      <c r="P50" s="157"/>
      <c r="Q50" s="157"/>
      <c r="R50" s="157"/>
      <c r="S50" s="157"/>
      <c r="T50" s="160"/>
      <c r="U50" s="160"/>
      <c r="V50" s="160"/>
    </row>
    <row r="51" spans="1:22" ht="13" customHeight="1" x14ac:dyDescent="0.3">
      <c r="A51" s="24" t="s">
        <v>254</v>
      </c>
      <c r="B51" s="71">
        <v>251460</v>
      </c>
      <c r="C51" s="71"/>
      <c r="D51" s="216">
        <v>9.92</v>
      </c>
      <c r="E51" s="217">
        <v>0</v>
      </c>
      <c r="F51" s="218">
        <v>2023</v>
      </c>
      <c r="G51" s="219">
        <v>14988860</v>
      </c>
      <c r="H51" s="219">
        <v>389852</v>
      </c>
      <c r="I51" s="219">
        <v>0</v>
      </c>
      <c r="J51" s="219">
        <v>0</v>
      </c>
      <c r="K51" s="219">
        <v>389852</v>
      </c>
      <c r="L51" s="220">
        <v>0</v>
      </c>
    </row>
    <row r="52" spans="1:22" ht="13" customHeight="1" x14ac:dyDescent="0.3">
      <c r="A52" s="24" t="s">
        <v>51</v>
      </c>
      <c r="B52" s="71">
        <v>4353</v>
      </c>
      <c r="C52" s="71"/>
      <c r="D52" s="216">
        <v>5.75</v>
      </c>
      <c r="E52" s="217">
        <v>0</v>
      </c>
      <c r="F52" s="218">
        <v>2020</v>
      </c>
      <c r="G52" s="219">
        <v>236827</v>
      </c>
      <c r="H52" s="219">
        <v>20018</v>
      </c>
      <c r="I52" s="219">
        <v>0</v>
      </c>
      <c r="J52" s="219">
        <v>0</v>
      </c>
      <c r="K52" s="219">
        <v>20018</v>
      </c>
      <c r="L52" s="220">
        <v>0</v>
      </c>
    </row>
    <row r="53" spans="1:22" ht="13" customHeight="1" x14ac:dyDescent="0.3">
      <c r="A53" s="24" t="s">
        <v>52</v>
      </c>
      <c r="B53" s="71">
        <v>45408</v>
      </c>
      <c r="C53" s="71"/>
      <c r="D53" s="216">
        <v>3.68</v>
      </c>
      <c r="E53" s="217">
        <v>0</v>
      </c>
      <c r="F53" s="218">
        <v>2016</v>
      </c>
      <c r="G53" s="219">
        <v>1226302</v>
      </c>
      <c r="H53" s="219">
        <v>15216</v>
      </c>
      <c r="I53" s="219">
        <v>0</v>
      </c>
      <c r="J53" s="219">
        <v>756</v>
      </c>
      <c r="K53" s="219">
        <v>15972</v>
      </c>
      <c r="L53" s="220">
        <v>0</v>
      </c>
    </row>
    <row r="54" spans="1:22" ht="13" customHeight="1" x14ac:dyDescent="0.3">
      <c r="A54" s="24" t="s">
        <v>53</v>
      </c>
      <c r="B54" s="71">
        <v>52812</v>
      </c>
      <c r="C54" s="71"/>
      <c r="D54" s="216">
        <v>4.45</v>
      </c>
      <c r="E54" s="217">
        <v>0</v>
      </c>
      <c r="F54" s="218">
        <v>2020</v>
      </c>
      <c r="G54" s="219">
        <v>5571573</v>
      </c>
      <c r="H54" s="219">
        <v>65008</v>
      </c>
      <c r="I54" s="219">
        <v>0</v>
      </c>
      <c r="J54" s="219">
        <v>0</v>
      </c>
      <c r="K54" s="219">
        <v>65008</v>
      </c>
      <c r="L54" s="220">
        <v>0</v>
      </c>
    </row>
    <row r="55" spans="1:22" ht="13" customHeight="1" x14ac:dyDescent="0.3">
      <c r="A55" s="24" t="s">
        <v>255</v>
      </c>
      <c r="B55" s="71">
        <v>21567</v>
      </c>
      <c r="C55" s="71"/>
      <c r="D55" s="216">
        <v>3</v>
      </c>
      <c r="E55" s="217">
        <v>0</v>
      </c>
      <c r="F55" s="222">
        <v>2016</v>
      </c>
      <c r="G55" s="219">
        <v>1608500</v>
      </c>
      <c r="H55" s="219">
        <v>23000</v>
      </c>
      <c r="I55" s="219">
        <v>0</v>
      </c>
      <c r="J55" s="219">
        <v>1000</v>
      </c>
      <c r="K55" s="219">
        <v>24000</v>
      </c>
      <c r="L55" s="220">
        <v>0</v>
      </c>
    </row>
    <row r="56" spans="1:22" ht="13" customHeight="1" x14ac:dyDescent="0.3">
      <c r="A56" s="24" t="s">
        <v>54</v>
      </c>
      <c r="B56" s="71">
        <v>43626</v>
      </c>
      <c r="C56" s="71"/>
      <c r="D56" s="216">
        <v>10</v>
      </c>
      <c r="E56" s="57">
        <v>0</v>
      </c>
      <c r="F56" s="218">
        <v>2018</v>
      </c>
      <c r="G56" s="219">
        <v>4582000</v>
      </c>
      <c r="H56" s="219">
        <v>92421</v>
      </c>
      <c r="I56" s="219">
        <v>0</v>
      </c>
      <c r="J56" s="219">
        <v>0</v>
      </c>
      <c r="K56" s="219">
        <v>92421</v>
      </c>
      <c r="L56" s="220">
        <v>0</v>
      </c>
    </row>
    <row r="57" spans="1:22" ht="13" customHeight="1" x14ac:dyDescent="0.3">
      <c r="A57" s="24" t="s">
        <v>55</v>
      </c>
      <c r="B57" s="71">
        <v>53835</v>
      </c>
      <c r="C57" s="71"/>
      <c r="D57" s="216">
        <v>8.0399999999999991</v>
      </c>
      <c r="E57" s="217">
        <v>0</v>
      </c>
      <c r="F57" s="218">
        <v>2017</v>
      </c>
      <c r="G57" s="219">
        <v>2821376</v>
      </c>
      <c r="H57" s="219">
        <v>93574</v>
      </c>
      <c r="I57" s="219"/>
      <c r="J57" s="219">
        <v>0</v>
      </c>
      <c r="K57" s="219">
        <v>93574</v>
      </c>
      <c r="L57" s="220">
        <v>0</v>
      </c>
    </row>
    <row r="58" spans="1:22" ht="13" customHeight="1" x14ac:dyDescent="0.3">
      <c r="A58" s="24" t="s">
        <v>56</v>
      </c>
      <c r="B58" s="71">
        <v>52810</v>
      </c>
      <c r="C58" s="71"/>
      <c r="D58" s="216">
        <v>5.72</v>
      </c>
      <c r="E58" s="217">
        <v>0</v>
      </c>
      <c r="F58" s="218">
        <v>2020</v>
      </c>
      <c r="G58" s="219">
        <v>2906718</v>
      </c>
      <c r="H58" s="219">
        <v>20637</v>
      </c>
      <c r="I58" s="219">
        <v>0</v>
      </c>
      <c r="J58" s="219">
        <v>0</v>
      </c>
      <c r="K58" s="219">
        <v>20637</v>
      </c>
      <c r="L58" s="220">
        <v>0</v>
      </c>
    </row>
    <row r="59" spans="1:22" ht="13" customHeight="1" x14ac:dyDescent="0.3">
      <c r="A59" s="24" t="s">
        <v>57</v>
      </c>
      <c r="B59" s="71">
        <v>250088</v>
      </c>
      <c r="C59" s="71"/>
      <c r="D59" s="216">
        <v>5.35</v>
      </c>
      <c r="E59" s="217">
        <v>0</v>
      </c>
      <c r="F59" s="218">
        <v>2024</v>
      </c>
      <c r="G59" s="219">
        <v>8976749</v>
      </c>
      <c r="H59" s="219">
        <v>210252</v>
      </c>
      <c r="I59" s="219">
        <v>0</v>
      </c>
      <c r="J59" s="219">
        <v>0</v>
      </c>
      <c r="K59" s="219">
        <v>210252</v>
      </c>
      <c r="L59" s="220">
        <v>0</v>
      </c>
    </row>
    <row r="60" spans="1:22" ht="13" customHeight="1" x14ac:dyDescent="0.3">
      <c r="A60" s="24" t="s">
        <v>58</v>
      </c>
      <c r="B60" s="71">
        <v>128755</v>
      </c>
      <c r="C60" s="71"/>
      <c r="D60" s="216">
        <v>6</v>
      </c>
      <c r="E60" s="217">
        <v>0</v>
      </c>
      <c r="F60" s="218">
        <v>2019</v>
      </c>
      <c r="G60" s="219">
        <v>3123484</v>
      </c>
      <c r="H60" s="219">
        <v>122466</v>
      </c>
      <c r="I60" s="219">
        <v>0</v>
      </c>
      <c r="J60" s="219">
        <v>0</v>
      </c>
      <c r="K60" s="219">
        <v>122466</v>
      </c>
      <c r="L60" s="220">
        <v>0</v>
      </c>
    </row>
    <row r="61" spans="1:22" ht="13" customHeight="1" x14ac:dyDescent="0.3">
      <c r="A61" s="24" t="s">
        <v>256</v>
      </c>
      <c r="B61" s="71">
        <v>4740</v>
      </c>
      <c r="C61" s="71"/>
      <c r="D61" s="216">
        <v>4.28</v>
      </c>
      <c r="E61" s="217">
        <v>0</v>
      </c>
      <c r="F61" s="218">
        <v>2025</v>
      </c>
      <c r="G61" s="219">
        <v>336578</v>
      </c>
      <c r="H61" s="219">
        <v>10332</v>
      </c>
      <c r="I61" s="219">
        <v>0</v>
      </c>
      <c r="J61" s="219">
        <v>0</v>
      </c>
      <c r="K61" s="219">
        <v>10332</v>
      </c>
      <c r="L61" s="220">
        <v>0</v>
      </c>
    </row>
    <row r="62" spans="1:22" ht="13" customHeight="1" x14ac:dyDescent="0.3">
      <c r="A62" s="24" t="s">
        <v>257</v>
      </c>
      <c r="B62" s="71">
        <v>113972</v>
      </c>
      <c r="C62" s="71"/>
      <c r="D62" s="216">
        <v>0</v>
      </c>
      <c r="E62" s="217" t="s">
        <v>282</v>
      </c>
      <c r="F62" s="222" t="s">
        <v>274</v>
      </c>
      <c r="G62" s="219">
        <v>5927755</v>
      </c>
      <c r="H62" s="219">
        <v>0</v>
      </c>
      <c r="I62" s="219">
        <v>0</v>
      </c>
      <c r="J62" s="219">
        <v>0</v>
      </c>
      <c r="K62" s="219">
        <v>0</v>
      </c>
      <c r="L62" s="220">
        <v>20833</v>
      </c>
    </row>
    <row r="63" spans="1:22" ht="13" customHeight="1" x14ac:dyDescent="0.3">
      <c r="A63" s="24" t="s">
        <v>59</v>
      </c>
      <c r="B63" s="71">
        <v>22477</v>
      </c>
      <c r="C63" s="71"/>
      <c r="D63" s="216">
        <v>3</v>
      </c>
      <c r="E63" s="57">
        <v>0</v>
      </c>
      <c r="F63" s="222" t="s">
        <v>284</v>
      </c>
      <c r="G63" s="219">
        <v>482783</v>
      </c>
      <c r="H63" s="219">
        <v>22561</v>
      </c>
      <c r="I63" s="219">
        <v>0</v>
      </c>
      <c r="J63" s="219">
        <v>0</v>
      </c>
      <c r="K63" s="219">
        <v>22561</v>
      </c>
      <c r="L63" s="220">
        <v>2167</v>
      </c>
    </row>
    <row r="64" spans="1:22" ht="13" customHeight="1" x14ac:dyDescent="0.3">
      <c r="A64" s="24" t="s">
        <v>66</v>
      </c>
      <c r="B64" s="71">
        <v>59875</v>
      </c>
      <c r="C64" s="71"/>
      <c r="D64" s="216">
        <v>4</v>
      </c>
      <c r="E64" s="217">
        <v>0</v>
      </c>
      <c r="F64" s="218">
        <v>2024</v>
      </c>
      <c r="G64" s="219">
        <v>1384729</v>
      </c>
      <c r="H64" s="219">
        <v>93238</v>
      </c>
      <c r="I64" s="219">
        <v>0</v>
      </c>
      <c r="J64" s="219">
        <v>0</v>
      </c>
      <c r="K64" s="219">
        <v>93238</v>
      </c>
      <c r="L64" s="220">
        <v>0</v>
      </c>
    </row>
    <row r="65" spans="1:12" ht="13" customHeight="1" x14ac:dyDescent="0.3">
      <c r="A65" s="28" t="s">
        <v>258</v>
      </c>
      <c r="B65" s="71">
        <v>50803</v>
      </c>
      <c r="C65" s="71"/>
      <c r="D65" s="216">
        <v>7.92</v>
      </c>
      <c r="E65" s="57">
        <v>0</v>
      </c>
      <c r="F65" s="218">
        <v>2021</v>
      </c>
      <c r="G65" s="219">
        <v>1086861</v>
      </c>
      <c r="H65" s="219">
        <v>81091</v>
      </c>
      <c r="I65" s="219">
        <v>0</v>
      </c>
      <c r="J65" s="219">
        <v>0</v>
      </c>
      <c r="K65" s="219">
        <v>81091</v>
      </c>
      <c r="L65" s="220">
        <v>0</v>
      </c>
    </row>
    <row r="66" spans="1:12" ht="13" customHeight="1" x14ac:dyDescent="0.3">
      <c r="A66" s="24" t="s">
        <v>60</v>
      </c>
      <c r="B66" s="71">
        <v>957</v>
      </c>
      <c r="C66" s="71"/>
      <c r="D66" s="216">
        <v>0</v>
      </c>
      <c r="E66" s="57">
        <v>0</v>
      </c>
      <c r="F66" s="222" t="s">
        <v>274</v>
      </c>
      <c r="G66" s="219">
        <v>80000</v>
      </c>
      <c r="H66" s="219">
        <v>0</v>
      </c>
      <c r="I66" s="219">
        <v>0</v>
      </c>
      <c r="J66" s="219">
        <v>0</v>
      </c>
      <c r="K66" s="219">
        <v>0</v>
      </c>
      <c r="L66" s="220">
        <v>0</v>
      </c>
    </row>
    <row r="67" spans="1:12" ht="13" customHeight="1" x14ac:dyDescent="0.3">
      <c r="A67" s="24" t="s">
        <v>259</v>
      </c>
      <c r="B67" s="71">
        <v>46371</v>
      </c>
      <c r="C67" s="71"/>
      <c r="D67" s="216">
        <v>4.5999999999999996</v>
      </c>
      <c r="E67" s="57">
        <v>0</v>
      </c>
      <c r="F67" s="218">
        <v>2026</v>
      </c>
      <c r="G67" s="219">
        <v>807000</v>
      </c>
      <c r="H67" s="219">
        <v>58000</v>
      </c>
      <c r="I67" s="219">
        <v>0</v>
      </c>
      <c r="J67" s="219">
        <v>0</v>
      </c>
      <c r="K67" s="219">
        <v>58000</v>
      </c>
      <c r="L67" s="220">
        <v>42000</v>
      </c>
    </row>
    <row r="68" spans="1:12" ht="13" customHeight="1" x14ac:dyDescent="0.3">
      <c r="A68" s="24" t="s">
        <v>260</v>
      </c>
      <c r="B68" s="71">
        <v>40021</v>
      </c>
      <c r="C68" s="71"/>
      <c r="D68" s="216">
        <v>12</v>
      </c>
      <c r="E68" s="57">
        <v>0</v>
      </c>
      <c r="F68" s="218">
        <v>2024</v>
      </c>
      <c r="G68" s="219">
        <v>3002231</v>
      </c>
      <c r="H68" s="219">
        <v>72976</v>
      </c>
      <c r="I68" s="219">
        <v>0</v>
      </c>
      <c r="J68" s="219">
        <v>0</v>
      </c>
      <c r="K68" s="219">
        <v>72976</v>
      </c>
      <c r="L68" s="220">
        <v>0</v>
      </c>
    </row>
    <row r="69" spans="1:12" ht="13" customHeight="1" x14ac:dyDescent="0.3">
      <c r="A69" s="24" t="s">
        <v>261</v>
      </c>
      <c r="B69" s="71">
        <v>25490</v>
      </c>
      <c r="C69" s="71"/>
      <c r="D69" s="216">
        <v>4.0999999999999996</v>
      </c>
      <c r="E69" s="217">
        <v>0</v>
      </c>
      <c r="F69" s="218">
        <v>2025</v>
      </c>
      <c r="G69" s="219">
        <v>1518881</v>
      </c>
      <c r="H69" s="219">
        <v>47603</v>
      </c>
      <c r="I69" s="219">
        <v>0</v>
      </c>
      <c r="J69" s="219">
        <v>0</v>
      </c>
      <c r="K69" s="219">
        <v>47603</v>
      </c>
      <c r="L69" s="220">
        <v>0</v>
      </c>
    </row>
    <row r="70" spans="1:12" ht="13" customHeight="1" x14ac:dyDescent="0.3">
      <c r="A70" s="24" t="s">
        <v>262</v>
      </c>
      <c r="B70" s="71">
        <v>11293</v>
      </c>
      <c r="C70" s="71"/>
      <c r="D70" s="216">
        <v>5.65</v>
      </c>
      <c r="E70" s="217">
        <v>0</v>
      </c>
      <c r="F70" s="218">
        <v>2016</v>
      </c>
      <c r="G70" s="219">
        <v>271144</v>
      </c>
      <c r="H70" s="219">
        <v>16648</v>
      </c>
      <c r="I70" s="219">
        <v>0</v>
      </c>
      <c r="J70" s="219">
        <v>1786</v>
      </c>
      <c r="K70" s="219">
        <v>18434</v>
      </c>
      <c r="L70" s="220">
        <v>0</v>
      </c>
    </row>
    <row r="71" spans="1:12" ht="13" customHeight="1" x14ac:dyDescent="0.3">
      <c r="A71" s="24" t="s">
        <v>61</v>
      </c>
      <c r="B71" s="71">
        <v>15385</v>
      </c>
      <c r="C71" s="71"/>
      <c r="D71" s="216">
        <v>1.5</v>
      </c>
      <c r="E71" s="217">
        <v>0</v>
      </c>
      <c r="F71" s="218">
        <v>2032</v>
      </c>
      <c r="G71" s="219">
        <v>395161</v>
      </c>
      <c r="H71" s="219">
        <v>13192</v>
      </c>
      <c r="I71" s="219">
        <v>0</v>
      </c>
      <c r="J71" s="219">
        <v>0</v>
      </c>
      <c r="K71" s="219">
        <v>13192</v>
      </c>
      <c r="L71" s="220">
        <v>2100</v>
      </c>
    </row>
    <row r="72" spans="1:12" ht="13" customHeight="1" x14ac:dyDescent="0.3">
      <c r="A72" s="33" t="s">
        <v>263</v>
      </c>
      <c r="B72" s="38">
        <v>14568</v>
      </c>
      <c r="C72" s="70"/>
      <c r="D72" s="216">
        <v>8</v>
      </c>
      <c r="E72" s="217">
        <v>0</v>
      </c>
      <c r="F72" s="218">
        <v>2019</v>
      </c>
      <c r="G72" s="219">
        <v>532816</v>
      </c>
      <c r="H72" s="219">
        <v>36301</v>
      </c>
      <c r="I72" s="219">
        <v>0</v>
      </c>
      <c r="J72" s="219">
        <v>2320</v>
      </c>
      <c r="K72" s="219">
        <v>38621</v>
      </c>
      <c r="L72" s="220">
        <v>0</v>
      </c>
    </row>
    <row r="73" spans="1:12" ht="13" customHeight="1" x14ac:dyDescent="0.3">
      <c r="A73" s="29" t="s">
        <v>62</v>
      </c>
      <c r="B73" s="128">
        <f>SUM(B5:B72)</f>
        <v>4692850</v>
      </c>
      <c r="C73" s="32" t="s">
        <v>223</v>
      </c>
      <c r="D73" s="159"/>
      <c r="E73" s="159"/>
      <c r="F73" s="31"/>
      <c r="G73" s="318">
        <f>SUM(G5:G72)</f>
        <v>232788585</v>
      </c>
      <c r="H73" s="318">
        <f t="shared" ref="H73:L73" si="0">SUM(H5:H72)</f>
        <v>5074927</v>
      </c>
      <c r="I73" s="200">
        <f t="shared" si="0"/>
        <v>0</v>
      </c>
      <c r="J73" s="318">
        <f t="shared" si="0"/>
        <v>62707</v>
      </c>
      <c r="K73" s="318">
        <f t="shared" si="0"/>
        <v>5137634</v>
      </c>
      <c r="L73" s="319">
        <f t="shared" si="0"/>
        <v>602893</v>
      </c>
    </row>
    <row r="74" spans="1:12" x14ac:dyDescent="0.3">
      <c r="A74" s="55"/>
      <c r="B74" s="117"/>
      <c r="C74" s="19" t="s">
        <v>224</v>
      </c>
      <c r="D74" s="156"/>
      <c r="E74" s="156"/>
      <c r="F74" s="1"/>
      <c r="G74" s="155"/>
      <c r="H74" s="155"/>
      <c r="I74" s="155"/>
      <c r="J74" s="155"/>
      <c r="K74" s="155"/>
    </row>
    <row r="75" spans="1:12" x14ac:dyDescent="0.3">
      <c r="A75" s="55"/>
      <c r="B75" s="117"/>
      <c r="C75" s="1" t="s">
        <v>322</v>
      </c>
      <c r="D75" s="156"/>
      <c r="E75" s="156"/>
      <c r="F75" s="1"/>
      <c r="G75" s="155"/>
      <c r="H75" s="155"/>
      <c r="I75" s="155"/>
      <c r="J75" s="155"/>
      <c r="K75" s="155"/>
    </row>
    <row r="76" spans="1:12" x14ac:dyDescent="0.3">
      <c r="A76" s="1"/>
      <c r="B76" s="117"/>
      <c r="D76" s="156"/>
      <c r="E76" s="156"/>
      <c r="F76" s="1"/>
      <c r="G76" s="155"/>
      <c r="H76" s="155"/>
      <c r="I76" s="155"/>
      <c r="J76" s="155"/>
      <c r="K76" s="155"/>
    </row>
    <row r="77" spans="1:12" x14ac:dyDescent="0.3">
      <c r="A77" s="1"/>
      <c r="B77" s="117"/>
      <c r="D77" s="156"/>
      <c r="E77" s="156"/>
      <c r="F77" s="1"/>
      <c r="G77" s="155"/>
      <c r="H77" s="155"/>
      <c r="I77" s="155"/>
      <c r="J77" s="155"/>
      <c r="K77" s="155"/>
    </row>
    <row r="78" spans="1:12" x14ac:dyDescent="0.3">
      <c r="A78" s="1"/>
      <c r="B78" s="117"/>
      <c r="D78" s="156"/>
      <c r="E78" s="156"/>
      <c r="F78" s="1"/>
      <c r="G78" s="155"/>
      <c r="H78" s="155"/>
      <c r="I78" s="155"/>
      <c r="J78" s="155"/>
      <c r="K78" s="155"/>
    </row>
    <row r="79" spans="1:12" x14ac:dyDescent="0.3">
      <c r="A79" s="1"/>
      <c r="B79" s="117"/>
      <c r="D79" s="156"/>
      <c r="E79" s="156"/>
      <c r="F79" s="1"/>
      <c r="G79" s="155"/>
      <c r="H79" s="155"/>
      <c r="I79" s="155"/>
      <c r="J79" s="155"/>
      <c r="K79" s="155"/>
    </row>
    <row r="80" spans="1:12" x14ac:dyDescent="0.3">
      <c r="A80" s="1"/>
      <c r="B80" s="117"/>
      <c r="D80" s="156"/>
      <c r="E80" s="156"/>
      <c r="F80" s="1"/>
      <c r="G80" s="155"/>
      <c r="H80" s="155"/>
      <c r="I80" s="155"/>
      <c r="J80" s="155"/>
      <c r="K80" s="155"/>
    </row>
  </sheetData>
  <mergeCells count="5">
    <mergeCell ref="D3:F3"/>
    <mergeCell ref="H3:K3"/>
    <mergeCell ref="A1:L2"/>
    <mergeCell ref="A3:A4"/>
    <mergeCell ref="B3:B4"/>
  </mergeCells>
  <phoneticPr fontId="0" type="noConversion"/>
  <printOptions horizontalCentered="1" verticalCentered="1" gridLines="1"/>
  <pageMargins left="0.71" right="0.71" top="0.75" bottom="0.75" header="0.5" footer="0.5"/>
  <pageSetup scale="82" fitToHeight="2" orientation="landscape" r:id="rId1"/>
  <headerFooter alignWithMargins="0">
    <oddFooter>&amp;C&amp;"Garamond,Regular"&amp;P</oddFooter>
  </headerFooter>
  <rowBreaks count="1" manualBreakCount="1">
    <brk id="39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G14" sqref="G14"/>
    </sheetView>
  </sheetViews>
  <sheetFormatPr defaultRowHeight="12.5" x14ac:dyDescent="0.25"/>
  <cols>
    <col min="1" max="1" width="29" customWidth="1"/>
    <col min="2" max="7" width="10.81640625" customWidth="1"/>
    <col min="8" max="8" width="11.1796875" customWidth="1"/>
    <col min="9" max="9" width="7.81640625" customWidth="1"/>
    <col min="10" max="10" width="6.36328125" customWidth="1"/>
    <col min="11" max="11" width="6.54296875" customWidth="1"/>
    <col min="12" max="12" width="7.453125" customWidth="1"/>
    <col min="13" max="13" width="6.81640625" customWidth="1"/>
    <col min="14" max="44" width="9.1796875" style="21"/>
  </cols>
  <sheetData>
    <row r="1" spans="1:13" ht="15.75" customHeight="1" x14ac:dyDescent="0.25">
      <c r="A1" s="329" t="s">
        <v>163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45"/>
    </row>
    <row r="2" spans="1:13" x14ac:dyDescent="0.25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47"/>
    </row>
    <row r="3" spans="1:13" ht="12.75" customHeight="1" x14ac:dyDescent="0.3">
      <c r="A3" s="404" t="s">
        <v>23</v>
      </c>
      <c r="B3" s="406" t="s">
        <v>164</v>
      </c>
      <c r="C3" s="406"/>
      <c r="D3" s="406"/>
      <c r="E3" s="406"/>
      <c r="F3" s="406"/>
      <c r="G3" s="406"/>
      <c r="H3" s="406"/>
      <c r="I3" s="401" t="s">
        <v>165</v>
      </c>
      <c r="J3" s="402"/>
      <c r="K3" s="402"/>
      <c r="L3" s="402"/>
      <c r="M3" s="403"/>
    </row>
    <row r="4" spans="1:13" ht="37.5" x14ac:dyDescent="0.3">
      <c r="A4" s="405"/>
      <c r="B4" s="64" t="s">
        <v>166</v>
      </c>
      <c r="C4" s="64" t="s">
        <v>167</v>
      </c>
      <c r="D4" s="64" t="s">
        <v>168</v>
      </c>
      <c r="E4" s="64" t="s">
        <v>169</v>
      </c>
      <c r="F4" s="64" t="s">
        <v>170</v>
      </c>
      <c r="G4" s="64" t="s">
        <v>171</v>
      </c>
      <c r="H4" s="64" t="s">
        <v>172</v>
      </c>
      <c r="I4" s="77" t="s">
        <v>173</v>
      </c>
      <c r="J4" s="65" t="s">
        <v>174</v>
      </c>
      <c r="K4" s="65" t="s">
        <v>175</v>
      </c>
      <c r="L4" s="65" t="s">
        <v>176</v>
      </c>
      <c r="M4" s="78" t="s">
        <v>177</v>
      </c>
    </row>
    <row r="5" spans="1:13" ht="13" x14ac:dyDescent="0.3">
      <c r="A5" s="24" t="s">
        <v>232</v>
      </c>
      <c r="B5" s="164">
        <v>28412</v>
      </c>
      <c r="C5" s="164">
        <v>4418</v>
      </c>
      <c r="D5" s="164">
        <v>4262</v>
      </c>
      <c r="E5" s="164">
        <v>3960</v>
      </c>
      <c r="F5" s="164">
        <v>41052</v>
      </c>
      <c r="G5" s="164">
        <v>1797614</v>
      </c>
      <c r="H5" s="209">
        <v>2535497</v>
      </c>
      <c r="I5" s="166">
        <f>'Operating Revenue I - 2015'!G5/'Operating Revenue I - 2015'!B5</f>
        <v>25.667146076034324</v>
      </c>
      <c r="J5" s="167">
        <f>'Operating Revenue I - 2015'!K5/'Operating Revenue I - 2015'!B5</f>
        <v>2.4032631797625323</v>
      </c>
      <c r="K5" s="166">
        <f>'Operating Revenue I - 2015'!L5/'Operating Revenue I - 2015'!B5</f>
        <v>0</v>
      </c>
      <c r="L5" s="168">
        <f>F5/'Operating Revenue I - 2015'!B5</f>
        <v>0.65602377870463591</v>
      </c>
      <c r="M5" s="169">
        <f>G5/'Operating Revenue I - 2015'!B5</f>
        <v>28.726433034501493</v>
      </c>
    </row>
    <row r="6" spans="1:13" ht="13" x14ac:dyDescent="0.3">
      <c r="A6" s="24" t="s">
        <v>31</v>
      </c>
      <c r="B6" s="164">
        <v>3547</v>
      </c>
      <c r="C6" s="164">
        <v>724</v>
      </c>
      <c r="D6" s="164">
        <v>112</v>
      </c>
      <c r="E6" s="164">
        <v>0</v>
      </c>
      <c r="F6" s="164">
        <v>4383</v>
      </c>
      <c r="G6" s="164">
        <v>1123588</v>
      </c>
      <c r="H6" s="165">
        <v>1080590</v>
      </c>
      <c r="I6" s="166">
        <f>'Operating Revenue I - 2015'!G6/'Operating Revenue I - 2015'!B6</f>
        <v>41.055756726239146</v>
      </c>
      <c r="J6" s="167">
        <f>'Operating Revenue I - 2015'!K6/'Operating Revenue I - 2015'!B6</f>
        <v>2.5219016470038547</v>
      </c>
      <c r="K6" s="166">
        <f>'Operating Revenue I - 2015'!L6/'Operating Revenue I - 2015'!B6</f>
        <v>0</v>
      </c>
      <c r="L6" s="168">
        <f>F6/'Operating Revenue I - 2015'!B6</f>
        <v>0.17065763345403576</v>
      </c>
      <c r="M6" s="169">
        <f>G6/'Operating Revenue I - 2015'!B6</f>
        <v>43.748316006697038</v>
      </c>
    </row>
    <row r="7" spans="1:13" ht="13" x14ac:dyDescent="0.3">
      <c r="A7" s="24" t="s">
        <v>233</v>
      </c>
      <c r="B7" s="164">
        <v>60696</v>
      </c>
      <c r="C7" s="164">
        <v>5553</v>
      </c>
      <c r="D7" s="164">
        <v>1878</v>
      </c>
      <c r="E7" s="164">
        <v>3256</v>
      </c>
      <c r="F7" s="164">
        <v>71383</v>
      </c>
      <c r="G7" s="164">
        <v>7870667</v>
      </c>
      <c r="H7" s="165">
        <v>1200000</v>
      </c>
      <c r="I7" s="166">
        <f>'Operating Revenue I - 2015'!G7/'Operating Revenue I - 2015'!B7</f>
        <v>61.281352810681845</v>
      </c>
      <c r="J7" s="167">
        <f>'Operating Revenue I - 2015'!K7/'Operating Revenue I - 2015'!B7</f>
        <v>4.0092084885521748</v>
      </c>
      <c r="K7" s="166">
        <f>'Operating Revenue I - 2015'!L7/'Operating Revenue I - 2015'!B7</f>
        <v>0</v>
      </c>
      <c r="L7" s="168">
        <f>F7/'Operating Revenue I - 2015'!B7</f>
        <v>0.59757230756351765</v>
      </c>
      <c r="M7" s="169">
        <f>G7/'Operating Revenue I - 2015'!B7</f>
        <v>65.888133606797538</v>
      </c>
    </row>
    <row r="8" spans="1:13" ht="13" x14ac:dyDescent="0.3">
      <c r="A8" s="24" t="s">
        <v>234</v>
      </c>
      <c r="B8" s="164">
        <v>11517</v>
      </c>
      <c r="C8" s="164">
        <v>30730</v>
      </c>
      <c r="D8" s="164">
        <v>22945</v>
      </c>
      <c r="E8" s="164">
        <v>0</v>
      </c>
      <c r="F8" s="164">
        <v>65192</v>
      </c>
      <c r="G8" s="164">
        <v>1158167</v>
      </c>
      <c r="H8" s="165">
        <v>2419884</v>
      </c>
      <c r="I8" s="166">
        <f>'Operating Revenue I - 2015'!G8/'Operating Revenue I - 2015'!B8</f>
        <v>47.849356448647228</v>
      </c>
      <c r="J8" s="167">
        <f>'Operating Revenue I - 2015'!K8/'Operating Revenue I - 2015'!B8</f>
        <v>0</v>
      </c>
      <c r="K8" s="166">
        <f>'Operating Revenue I - 2015'!L8/'Operating Revenue I - 2015'!B8</f>
        <v>0</v>
      </c>
      <c r="L8" s="168">
        <f>F8/'Operating Revenue I - 2015'!B8</f>
        <v>2.8540408020313457</v>
      </c>
      <c r="M8" s="169">
        <f>G8/'Operating Revenue I - 2015'!B8</f>
        <v>50.703397250678577</v>
      </c>
    </row>
    <row r="9" spans="1:13" ht="13" x14ac:dyDescent="0.3">
      <c r="A9" s="24" t="s">
        <v>32</v>
      </c>
      <c r="B9" s="164">
        <v>2025</v>
      </c>
      <c r="C9" s="164">
        <v>12181</v>
      </c>
      <c r="D9" s="164">
        <v>4070</v>
      </c>
      <c r="E9" s="210">
        <v>188</v>
      </c>
      <c r="F9" s="164">
        <v>18464</v>
      </c>
      <c r="G9" s="164">
        <v>674232</v>
      </c>
      <c r="H9" s="165">
        <v>105066</v>
      </c>
      <c r="I9" s="166">
        <f>'Operating Revenue I - 2015'!G9/'Operating Revenue I - 2015'!B9</f>
        <v>17.961933714436771</v>
      </c>
      <c r="J9" s="167">
        <f>'Operating Revenue I - 2015'!K9/'Operating Revenue I - 2015'!B9</f>
        <v>1.7666787826719097</v>
      </c>
      <c r="K9" s="166">
        <f>'Operating Revenue I - 2015'!L9/'Operating Revenue I - 2015'!B9</f>
        <v>1.9403562105541421</v>
      </c>
      <c r="L9" s="168">
        <f>F9/'Operating Revenue I - 2015'!B9</f>
        <v>0.61011796583286526</v>
      </c>
      <c r="M9" s="169">
        <f>G9/'Operating Revenue I - 2015'!B9</f>
        <v>22.279086673495687</v>
      </c>
    </row>
    <row r="10" spans="1:13" ht="13" x14ac:dyDescent="0.3">
      <c r="A10" s="24" t="s">
        <v>235</v>
      </c>
      <c r="B10" s="164">
        <v>9661</v>
      </c>
      <c r="C10" s="164">
        <v>3105</v>
      </c>
      <c r="D10" s="164">
        <v>40</v>
      </c>
      <c r="E10" s="164">
        <v>5165</v>
      </c>
      <c r="F10" s="164">
        <v>17971</v>
      </c>
      <c r="G10" s="164">
        <v>917015</v>
      </c>
      <c r="H10" s="165">
        <v>980000</v>
      </c>
      <c r="I10" s="166">
        <f>'Operating Revenue I - 2015'!G10/'Operating Revenue I - 2015'!B10</f>
        <v>19.368488918083838</v>
      </c>
      <c r="J10" s="167">
        <f>'Operating Revenue I - 2015'!K10/'Operating Revenue I - 2015'!B10</f>
        <v>2.4082670364693572</v>
      </c>
      <c r="K10" s="166">
        <f>'Operating Revenue I - 2015'!L10/'Operating Revenue I - 2015'!B10</f>
        <v>9.6197357857090729E-2</v>
      </c>
      <c r="L10" s="168">
        <f>F10/'Operating Revenue I - 2015'!B10</f>
        <v>0.43721869449918499</v>
      </c>
      <c r="M10" s="169">
        <f>G10/'Operating Revenue I - 2015'!B10</f>
        <v>22.310172006909472</v>
      </c>
    </row>
    <row r="11" spans="1:13" ht="13" x14ac:dyDescent="0.3">
      <c r="A11" s="24" t="s">
        <v>236</v>
      </c>
      <c r="B11" s="164">
        <v>14152</v>
      </c>
      <c r="C11" s="164">
        <v>8904</v>
      </c>
      <c r="D11" s="164">
        <v>740</v>
      </c>
      <c r="E11" s="164">
        <v>3320</v>
      </c>
      <c r="F11" s="164">
        <v>27116</v>
      </c>
      <c r="G11" s="164">
        <v>1879124</v>
      </c>
      <c r="H11" s="165">
        <v>3100072</v>
      </c>
      <c r="I11" s="166">
        <f>'Operating Revenue I - 2015'!G11/'Operating Revenue I - 2015'!B11</f>
        <v>49.350885853765561</v>
      </c>
      <c r="J11" s="167">
        <f>'Operating Revenue I - 2015'!K11/'Operating Revenue I - 2015'!B11</f>
        <v>1.4419395535077615</v>
      </c>
      <c r="K11" s="166">
        <f>'Operating Revenue I - 2015'!L11/'Operating Revenue I - 2015'!B11</f>
        <v>0</v>
      </c>
      <c r="L11" s="168">
        <f>F11/'Operating Revenue I - 2015'!B11</f>
        <v>0.74367835006307936</v>
      </c>
      <c r="M11" s="169">
        <f>G11/'Operating Revenue I - 2015'!B11</f>
        <v>51.536503757336405</v>
      </c>
    </row>
    <row r="12" spans="1:13" ht="13" x14ac:dyDescent="0.3">
      <c r="A12" s="24" t="s">
        <v>33</v>
      </c>
      <c r="B12" s="164">
        <v>20211</v>
      </c>
      <c r="C12" s="164">
        <v>30505</v>
      </c>
      <c r="D12" s="164">
        <v>1608</v>
      </c>
      <c r="E12" s="164">
        <v>7085</v>
      </c>
      <c r="F12" s="164">
        <v>59409</v>
      </c>
      <c r="G12" s="164">
        <v>1526364</v>
      </c>
      <c r="H12" s="165">
        <v>1750000</v>
      </c>
      <c r="I12" s="166">
        <f>'Operating Revenue I - 2015'!G12/'Operating Revenue I - 2015'!B12</f>
        <v>104.52807195705789</v>
      </c>
      <c r="J12" s="167">
        <f>'Operating Revenue I - 2015'!K12/'Operating Revenue I - 2015'!B12</f>
        <v>1.8809661975917598</v>
      </c>
      <c r="K12" s="166">
        <f>'Operating Revenue I - 2015'!L12/'Operating Revenue I - 2015'!B12</f>
        <v>0</v>
      </c>
      <c r="L12" s="168">
        <f>F12/'Operating Revenue I - 2015'!B12</f>
        <v>4.3093718264906427</v>
      </c>
      <c r="M12" s="169">
        <f>G12/'Operating Revenue I - 2015'!B12</f>
        <v>110.71840998114028</v>
      </c>
    </row>
    <row r="13" spans="1:13" ht="13" x14ac:dyDescent="0.3">
      <c r="A13" s="24" t="s">
        <v>237</v>
      </c>
      <c r="B13" s="164">
        <v>94616</v>
      </c>
      <c r="C13" s="164">
        <v>21259</v>
      </c>
      <c r="D13" s="164">
        <v>280</v>
      </c>
      <c r="E13" s="164">
        <v>14321</v>
      </c>
      <c r="F13" s="164">
        <v>130476</v>
      </c>
      <c r="G13" s="164">
        <v>7958987</v>
      </c>
      <c r="H13" s="165">
        <v>12346750</v>
      </c>
      <c r="I13" s="166">
        <f>'Operating Revenue I - 2015'!G13/'Operating Revenue I - 2015'!B13</f>
        <v>61.222736169362889</v>
      </c>
      <c r="J13" s="167">
        <f>'Operating Revenue I - 2015'!K13/'Operating Revenue I - 2015'!B13</f>
        <v>1.3177950868783703</v>
      </c>
      <c r="K13" s="166">
        <f>'Operating Revenue I - 2015'!L13/'Operating Revenue I - 2015'!B13</f>
        <v>0</v>
      </c>
      <c r="L13" s="168">
        <f>F13/'Operating Revenue I - 2015'!B13</f>
        <v>1.0423487118034751</v>
      </c>
      <c r="M13" s="169">
        <f>G13/'Operating Revenue I - 2015'!B13</f>
        <v>63.582879968044736</v>
      </c>
    </row>
    <row r="14" spans="1:13" ht="13" x14ac:dyDescent="0.3">
      <c r="A14" s="24" t="s">
        <v>34</v>
      </c>
      <c r="B14" s="164">
        <v>179793</v>
      </c>
      <c r="C14" s="164">
        <v>82323</v>
      </c>
      <c r="D14" s="164">
        <v>5332</v>
      </c>
      <c r="E14" s="164">
        <v>32566</v>
      </c>
      <c r="F14" s="164">
        <v>300014</v>
      </c>
      <c r="G14" s="164">
        <v>10485240</v>
      </c>
      <c r="H14" s="165">
        <v>7344821</v>
      </c>
      <c r="I14" s="166">
        <f>'Operating Revenue I - 2015'!G14/'Operating Revenue I - 2015'!B14</f>
        <v>50.632060285329096</v>
      </c>
      <c r="J14" s="167">
        <f>'Operating Revenue I - 2015'!K14/'Operating Revenue I - 2015'!B14</f>
        <v>0.60456365575386839</v>
      </c>
      <c r="K14" s="166">
        <f>'Operating Revenue I - 2015'!L14/'Operating Revenue I - 2015'!B14</f>
        <v>0</v>
      </c>
      <c r="L14" s="168">
        <f>F14/'Operating Revenue I - 2015'!B14</f>
        <v>1.5092158480391171</v>
      </c>
      <c r="M14" s="169">
        <f>G14/'Operating Revenue I - 2015'!B14</f>
        <v>52.74583978912208</v>
      </c>
    </row>
    <row r="15" spans="1:13" ht="13" x14ac:dyDescent="0.3">
      <c r="A15" s="24" t="s">
        <v>35</v>
      </c>
      <c r="B15" s="164">
        <v>5075</v>
      </c>
      <c r="C15" s="164">
        <v>0</v>
      </c>
      <c r="D15" s="164">
        <v>0</v>
      </c>
      <c r="E15" s="164">
        <v>27355</v>
      </c>
      <c r="F15" s="164">
        <v>32430</v>
      </c>
      <c r="G15" s="164">
        <v>412271</v>
      </c>
      <c r="H15" s="165">
        <v>525794</v>
      </c>
      <c r="I15" s="166">
        <f>'Operating Revenue I - 2015'!G15/'Operating Revenue I - 2015'!B15</f>
        <v>37.238967277093963</v>
      </c>
      <c r="J15" s="167">
        <f>'Operating Revenue I - 2015'!K15/'Operating Revenue I - 2015'!B15</f>
        <v>0.77174021815270688</v>
      </c>
      <c r="K15" s="166">
        <f>'Operating Revenue I - 2015'!L15/'Operating Revenue I - 2015'!B15</f>
        <v>0</v>
      </c>
      <c r="L15" s="168">
        <f>F15/'Operating Revenue I - 2015'!B15</f>
        <v>3.2452716901831282</v>
      </c>
      <c r="M15" s="169">
        <f>G15/'Operating Revenue I - 2015'!B15</f>
        <v>41.255979185429801</v>
      </c>
    </row>
    <row r="16" spans="1:13" ht="13" x14ac:dyDescent="0.3">
      <c r="A16" s="24" t="s">
        <v>36</v>
      </c>
      <c r="B16" s="164">
        <v>1155</v>
      </c>
      <c r="C16" s="164">
        <v>0</v>
      </c>
      <c r="D16" s="164">
        <v>1141</v>
      </c>
      <c r="E16" s="164">
        <v>2257</v>
      </c>
      <c r="F16" s="164">
        <v>4553</v>
      </c>
      <c r="G16" s="164">
        <v>928788</v>
      </c>
      <c r="H16" s="165">
        <v>3384551</v>
      </c>
      <c r="I16" s="166">
        <f>'Operating Revenue I - 2015'!G16/'Operating Revenue I - 2015'!B16</f>
        <v>135.05266246149333</v>
      </c>
      <c r="J16" s="167">
        <f>'Operating Revenue I - 2015'!K16/'Operating Revenue I - 2015'!B16</f>
        <v>0.17162974915652046</v>
      </c>
      <c r="K16" s="166">
        <f>'Operating Revenue I - 2015'!L16/'Operating Revenue I - 2015'!B16</f>
        <v>0.35367463693706908</v>
      </c>
      <c r="L16" s="168">
        <f>F16/'Operating Revenue I - 2015'!B16</f>
        <v>0.6678891007774681</v>
      </c>
      <c r="M16" s="169">
        <f>G16/'Operating Revenue I - 2015'!B16</f>
        <v>136.24585594836438</v>
      </c>
    </row>
    <row r="17" spans="1:13" ht="13" x14ac:dyDescent="0.3">
      <c r="A17" s="24" t="s">
        <v>238</v>
      </c>
      <c r="B17" s="164">
        <v>27</v>
      </c>
      <c r="C17" s="164">
        <v>1186</v>
      </c>
      <c r="D17" s="164">
        <v>1903</v>
      </c>
      <c r="E17" s="164">
        <v>6980</v>
      </c>
      <c r="F17" s="164">
        <v>10096</v>
      </c>
      <c r="G17" s="164">
        <v>306451</v>
      </c>
      <c r="H17" s="165">
        <v>280829</v>
      </c>
      <c r="I17" s="166">
        <f>'Operating Revenue I - 2015'!G17/'Operating Revenue I - 2015'!B17</f>
        <v>27.254065240957917</v>
      </c>
      <c r="J17" s="167">
        <f>'Operating Revenue I - 2015'!K17/'Operating Revenue I - 2015'!B17</f>
        <v>1.9521040701685226</v>
      </c>
      <c r="K17" s="166">
        <f>'Operating Revenue I - 2015'!L17/'Operating Revenue I - 2015'!B17</f>
        <v>0</v>
      </c>
      <c r="L17" s="168">
        <f>F17/'Operating Revenue I - 2015'!B17</f>
        <v>0.99497388390657338</v>
      </c>
      <c r="M17" s="169">
        <f>G17/'Operating Revenue I - 2015'!B17</f>
        <v>30.201143195033016</v>
      </c>
    </row>
    <row r="18" spans="1:13" ht="13" x14ac:dyDescent="0.3">
      <c r="A18" s="24" t="s">
        <v>239</v>
      </c>
      <c r="B18" s="164">
        <v>7333</v>
      </c>
      <c r="C18" s="164">
        <v>14773</v>
      </c>
      <c r="D18" s="164">
        <v>800</v>
      </c>
      <c r="E18" s="164">
        <v>7989</v>
      </c>
      <c r="F18" s="164">
        <v>30895</v>
      </c>
      <c r="G18" s="164">
        <v>827698</v>
      </c>
      <c r="H18" s="165">
        <v>25000</v>
      </c>
      <c r="I18" s="166">
        <f>'Operating Revenue I - 2015'!G18/'Operating Revenue I - 2015'!B18</f>
        <v>47.900214789812829</v>
      </c>
      <c r="J18" s="167">
        <f>'Operating Revenue I - 2015'!K18/'Operating Revenue I - 2015'!B18</f>
        <v>0.99840441853329243</v>
      </c>
      <c r="K18" s="166">
        <f>'Operating Revenue I - 2015'!L18/'Operating Revenue I - 2015'!B18</f>
        <v>0</v>
      </c>
      <c r="L18" s="168">
        <f>F18/'Operating Revenue I - 2015'!B18</f>
        <v>1.8959803620742559</v>
      </c>
      <c r="M18" s="169">
        <f>G18/'Operating Revenue I - 2015'!B18</f>
        <v>50.794599570420374</v>
      </c>
    </row>
    <row r="19" spans="1:13" ht="13" x14ac:dyDescent="0.3">
      <c r="A19" s="24" t="s">
        <v>240</v>
      </c>
      <c r="B19" s="164">
        <v>8908</v>
      </c>
      <c r="C19" s="164">
        <v>42955</v>
      </c>
      <c r="D19" s="164">
        <v>8468</v>
      </c>
      <c r="E19" s="164">
        <v>867</v>
      </c>
      <c r="F19" s="164">
        <v>61198</v>
      </c>
      <c r="G19" s="164">
        <v>1237315</v>
      </c>
      <c r="H19" s="165">
        <v>4672000</v>
      </c>
      <c r="I19" s="166">
        <f>'Operating Revenue I - 2015'!G19/'Operating Revenue I - 2015'!B19</f>
        <v>55.861533114884324</v>
      </c>
      <c r="J19" s="167">
        <f>'Operating Revenue I - 2015'!K19/'Operating Revenue I - 2015'!B19</f>
        <v>2.2877072783239005</v>
      </c>
      <c r="K19" s="166">
        <f>'Operating Revenue I - 2015'!L19/'Operating Revenue I - 2015'!B19</f>
        <v>0.24203157581173668</v>
      </c>
      <c r="L19" s="168">
        <f>F19/'Operating Revenue I - 2015'!B19</f>
        <v>3.0383278721080331</v>
      </c>
      <c r="M19" s="169">
        <f>G19/'Operating Revenue I - 2015'!B19</f>
        <v>61.429599841127988</v>
      </c>
    </row>
    <row r="20" spans="1:13" ht="13" x14ac:dyDescent="0.3">
      <c r="A20" s="24" t="s">
        <v>63</v>
      </c>
      <c r="B20" s="164">
        <v>32490</v>
      </c>
      <c r="C20" s="164">
        <v>198059</v>
      </c>
      <c r="D20" s="164">
        <v>400</v>
      </c>
      <c r="E20" s="164">
        <v>1146</v>
      </c>
      <c r="F20" s="164">
        <v>232095</v>
      </c>
      <c r="G20" s="164">
        <v>2363078</v>
      </c>
      <c r="H20" s="165">
        <v>16563702</v>
      </c>
      <c r="I20" s="166">
        <f>'Operating Revenue I - 2015'!G20/'Operating Revenue I - 2015'!B20</f>
        <v>78.773584208191636</v>
      </c>
      <c r="J20" s="167">
        <f>'Operating Revenue I - 2015'!K20/'Operating Revenue I - 2015'!B20</f>
        <v>0</v>
      </c>
      <c r="K20" s="166">
        <f>'Operating Revenue I - 2015'!L20/'Operating Revenue I - 2015'!B20</f>
        <v>0</v>
      </c>
      <c r="L20" s="168">
        <f>F20/'Operating Revenue I - 2015'!B20</f>
        <v>8.5795874611858647</v>
      </c>
      <c r="M20" s="169">
        <f>G20/'Operating Revenue I - 2015'!B20</f>
        <v>87.353171669377488</v>
      </c>
    </row>
    <row r="21" spans="1:13" ht="13" x14ac:dyDescent="0.3">
      <c r="A21" s="24" t="s">
        <v>241</v>
      </c>
      <c r="B21" s="164">
        <v>287466</v>
      </c>
      <c r="C21" s="164">
        <v>104349</v>
      </c>
      <c r="D21" s="164">
        <v>400</v>
      </c>
      <c r="E21" s="164">
        <v>13458</v>
      </c>
      <c r="F21" s="164">
        <v>405673</v>
      </c>
      <c r="G21" s="164">
        <v>43006212</v>
      </c>
      <c r="H21" s="165">
        <v>67326770</v>
      </c>
      <c r="I21" s="166">
        <f>'Operating Revenue I - 2015'!G21/'Operating Revenue I - 2015'!B21</f>
        <v>95.355910312857446</v>
      </c>
      <c r="J21" s="167">
        <f>'Operating Revenue I - 2015'!K21/'Operating Revenue I - 2015'!B21</f>
        <v>0</v>
      </c>
      <c r="K21" s="166">
        <f>'Operating Revenue I - 2015'!L21/'Operating Revenue I - 2015'!B21</f>
        <v>0</v>
      </c>
      <c r="L21" s="168">
        <f>F21/'Operating Revenue I - 2015'!B21</f>
        <v>0.90804762363095493</v>
      </c>
      <c r="M21" s="169">
        <f>G21/'Operating Revenue I - 2015'!B21</f>
        <v>96.263957936488396</v>
      </c>
    </row>
    <row r="22" spans="1:13" ht="13" x14ac:dyDescent="0.3">
      <c r="A22" s="24" t="s">
        <v>242</v>
      </c>
      <c r="B22" s="164">
        <v>1257</v>
      </c>
      <c r="C22" s="164">
        <v>455</v>
      </c>
      <c r="D22" s="164">
        <v>39</v>
      </c>
      <c r="E22" s="164">
        <v>5621</v>
      </c>
      <c r="F22" s="164">
        <v>7372</v>
      </c>
      <c r="G22" s="164">
        <v>295094</v>
      </c>
      <c r="H22" s="165">
        <v>367744</v>
      </c>
      <c r="I22" s="166">
        <f>'Operating Revenue I - 2015'!G22/'Operating Revenue I - 2015'!B22</f>
        <v>38.226221431504037</v>
      </c>
      <c r="J22" s="167">
        <f>'Operating Revenue I - 2015'!K22/'Operating Revenue I - 2015'!B22</f>
        <v>1.1499931572464759</v>
      </c>
      <c r="K22" s="166">
        <f>'Operating Revenue I - 2015'!L22/'Operating Revenue I - 2015'!B22</f>
        <v>0</v>
      </c>
      <c r="L22" s="168">
        <f>F22/'Operating Revenue I - 2015'!B22</f>
        <v>1.0088955795812236</v>
      </c>
      <c r="M22" s="169">
        <f>G22/'Operating Revenue I - 2015'!B22</f>
        <v>40.385110168331735</v>
      </c>
    </row>
    <row r="23" spans="1:13" ht="13" x14ac:dyDescent="0.3">
      <c r="A23" s="24" t="s">
        <v>243</v>
      </c>
      <c r="B23" s="164">
        <v>30889</v>
      </c>
      <c r="C23" s="164">
        <v>3403</v>
      </c>
      <c r="D23" s="164">
        <v>5038</v>
      </c>
      <c r="E23" s="164">
        <v>7382</v>
      </c>
      <c r="F23" s="164">
        <v>46712</v>
      </c>
      <c r="G23" s="164">
        <v>1355164</v>
      </c>
      <c r="H23" s="165">
        <v>3222349</v>
      </c>
      <c r="I23" s="166">
        <f>'Operating Revenue I - 2015'!G23/'Operating Revenue I - 2015'!B23</f>
        <v>37.295527961354949</v>
      </c>
      <c r="J23" s="167">
        <f>'Operating Revenue I - 2015'!K23/'Operating Revenue I - 2015'!B23</f>
        <v>1.4814628219186201</v>
      </c>
      <c r="K23" s="166">
        <f>'Operating Revenue I - 2015'!L23/'Operating Revenue I - 2015'!B23</f>
        <v>0</v>
      </c>
      <c r="L23" s="168">
        <f>F23/'Operating Revenue I - 2015'!B23</f>
        <v>1.3843463829535014</v>
      </c>
      <c r="M23" s="169">
        <f>G23/'Operating Revenue I - 2015'!B23</f>
        <v>40.161337166227071</v>
      </c>
    </row>
    <row r="24" spans="1:13" ht="13" x14ac:dyDescent="0.3">
      <c r="A24" s="24" t="s">
        <v>303</v>
      </c>
      <c r="B24" s="164">
        <v>10534</v>
      </c>
      <c r="C24" s="164">
        <v>2915</v>
      </c>
      <c r="D24" s="164">
        <v>44356</v>
      </c>
      <c r="E24" s="164">
        <v>6721</v>
      </c>
      <c r="F24" s="164">
        <v>64526</v>
      </c>
      <c r="G24" s="164">
        <v>826422</v>
      </c>
      <c r="H24" s="165">
        <v>903707</v>
      </c>
      <c r="I24" s="166">
        <f>'Operating Revenue I - 2015'!G24/'Operating Revenue I - 2015'!B24</f>
        <v>34.773640372366486</v>
      </c>
      <c r="J24" s="167">
        <f>'Operating Revenue I - 2015'!K24/'Operating Revenue I - 2015'!B24</f>
        <v>2.5559039686428222</v>
      </c>
      <c r="K24" s="166">
        <f>'Operating Revenue I - 2015'!L24/'Operating Revenue I - 2015'!B24</f>
        <v>0</v>
      </c>
      <c r="L24" s="168">
        <f>F24/'Operating Revenue I - 2015'!B24</f>
        <v>3.1614894659480646</v>
      </c>
      <c r="M24" s="169">
        <f>G24/'Operating Revenue I - 2015'!B24</f>
        <v>40.491033806957375</v>
      </c>
    </row>
    <row r="25" spans="1:13" ht="13" x14ac:dyDescent="0.3">
      <c r="A25" s="24" t="s">
        <v>244</v>
      </c>
      <c r="B25" s="164">
        <v>8034</v>
      </c>
      <c r="C25" s="164">
        <v>0</v>
      </c>
      <c r="D25" s="164">
        <v>2283</v>
      </c>
      <c r="E25" s="164">
        <v>0</v>
      </c>
      <c r="F25" s="164">
        <v>10317</v>
      </c>
      <c r="G25" s="164">
        <v>509397</v>
      </c>
      <c r="H25" s="165">
        <v>97415</v>
      </c>
      <c r="I25" s="166">
        <f>'Operating Revenue I - 2015'!G25/'Operating Revenue I - 2015'!B25</f>
        <v>21.039923018395022</v>
      </c>
      <c r="J25" s="167">
        <f>'Operating Revenue I - 2015'!K25/'Operating Revenue I - 2015'!B25</f>
        <v>1.2972743141028511</v>
      </c>
      <c r="K25" s="166">
        <f>'Operating Revenue I - 2015'!L25/'Operating Revenue I - 2015'!B25</f>
        <v>0</v>
      </c>
      <c r="L25" s="168">
        <f>F25/'Operating Revenue I - 2015'!B25</f>
        <v>0.46175535962046277</v>
      </c>
      <c r="M25" s="169">
        <f>G25/'Operating Revenue I - 2015'!B25</f>
        <v>22.798952692118338</v>
      </c>
    </row>
    <row r="26" spans="1:13" ht="13" x14ac:dyDescent="0.3">
      <c r="A26" s="24" t="s">
        <v>37</v>
      </c>
      <c r="B26" s="164">
        <v>54693</v>
      </c>
      <c r="C26" s="164">
        <v>36135</v>
      </c>
      <c r="D26" s="164">
        <v>4352</v>
      </c>
      <c r="E26" s="164">
        <v>10546</v>
      </c>
      <c r="F26" s="164">
        <v>105726</v>
      </c>
      <c r="G26" s="164">
        <v>2981088</v>
      </c>
      <c r="H26" s="165">
        <v>8228649</v>
      </c>
      <c r="I26" s="166">
        <f>'Operating Revenue I - 2015'!G26/'Operating Revenue I - 2015'!B26</f>
        <v>37.178724208196698</v>
      </c>
      <c r="J26" s="167">
        <f>'Operating Revenue I - 2015'!K26/'Operating Revenue I - 2015'!B26</f>
        <v>1.623510519142275</v>
      </c>
      <c r="K26" s="166">
        <f>'Operating Revenue I - 2015'!L26/'Operating Revenue I - 2015'!B26</f>
        <v>0</v>
      </c>
      <c r="L26" s="168">
        <f>F26/'Operating Revenue I - 2015'!B26</f>
        <v>1.4267438565240274</v>
      </c>
      <c r="M26" s="169">
        <f>G26/'Operating Revenue I - 2015'!B26</f>
        <v>40.228978583863004</v>
      </c>
    </row>
    <row r="27" spans="1:13" ht="13" x14ac:dyDescent="0.3">
      <c r="A27" s="24" t="s">
        <v>245</v>
      </c>
      <c r="B27" s="164">
        <v>14670</v>
      </c>
      <c r="C27" s="164">
        <v>2277</v>
      </c>
      <c r="D27" s="164">
        <v>3325</v>
      </c>
      <c r="E27" s="164">
        <v>0</v>
      </c>
      <c r="F27" s="164">
        <v>20272</v>
      </c>
      <c r="G27" s="164">
        <v>2290487</v>
      </c>
      <c r="H27" s="165">
        <v>1347991</v>
      </c>
      <c r="I27" s="166">
        <f>'Operating Revenue I - 2015'!G27/'Operating Revenue I - 2015'!B27</f>
        <v>66.707659767336452</v>
      </c>
      <c r="J27" s="167">
        <f>'Operating Revenue I - 2015'!K27/'Operating Revenue I - 2015'!B27</f>
        <v>1.8892581961021302</v>
      </c>
      <c r="K27" s="166">
        <f>'Operating Revenue I - 2015'!L27/'Operating Revenue I - 2015'!B27</f>
        <v>0</v>
      </c>
      <c r="L27" s="168">
        <f>F27/'Operating Revenue I - 2015'!B27</f>
        <v>0.61253965855869463</v>
      </c>
      <c r="M27" s="169">
        <f>G27/'Operating Revenue I - 2015'!B27</f>
        <v>69.209457621997274</v>
      </c>
    </row>
    <row r="28" spans="1:13" ht="13" x14ac:dyDescent="0.3">
      <c r="A28" s="24" t="s">
        <v>38</v>
      </c>
      <c r="B28" s="164">
        <v>30050</v>
      </c>
      <c r="C28" s="164">
        <v>0</v>
      </c>
      <c r="D28" s="164">
        <v>400</v>
      </c>
      <c r="E28" s="164">
        <v>654</v>
      </c>
      <c r="F28" s="164">
        <v>31104</v>
      </c>
      <c r="G28" s="164">
        <v>983491</v>
      </c>
      <c r="H28" s="165">
        <v>1299370</v>
      </c>
      <c r="I28" s="166">
        <f>'Operating Revenue I - 2015'!G28/'Operating Revenue I - 2015'!B28</f>
        <v>56.877601210745368</v>
      </c>
      <c r="J28" s="167">
        <f>'Operating Revenue I - 2015'!K28/'Operating Revenue I - 2015'!B28</f>
        <v>3.1795938958254508</v>
      </c>
      <c r="K28" s="166">
        <f>'Operating Revenue I - 2015'!L28/'Operating Revenue I - 2015'!B28</f>
        <v>0</v>
      </c>
      <c r="L28" s="168">
        <f>F28/'Operating Revenue I - 2015'!B28</f>
        <v>1.9614074914869466</v>
      </c>
      <c r="M28" s="169">
        <f>G28/'Operating Revenue I - 2015'!B28</f>
        <v>62.018602598057761</v>
      </c>
    </row>
    <row r="29" spans="1:13" ht="13" x14ac:dyDescent="0.3">
      <c r="A29" s="24" t="s">
        <v>246</v>
      </c>
      <c r="B29" s="164">
        <v>16740</v>
      </c>
      <c r="C29" s="164">
        <v>0</v>
      </c>
      <c r="D29" s="164">
        <v>710</v>
      </c>
      <c r="E29" s="164">
        <v>7008</v>
      </c>
      <c r="F29" s="164">
        <v>24458</v>
      </c>
      <c r="G29" s="164">
        <v>1143940</v>
      </c>
      <c r="H29" s="165">
        <v>261288</v>
      </c>
      <c r="I29" s="166">
        <f>'Operating Revenue I - 2015'!G29/'Operating Revenue I - 2015'!B29</f>
        <v>34.611151754190658</v>
      </c>
      <c r="J29" s="167">
        <f>'Operating Revenue I - 2015'!K29/'Operating Revenue I - 2015'!B29</f>
        <v>0.97515824294665865</v>
      </c>
      <c r="K29" s="166">
        <f>'Operating Revenue I - 2015'!L29/'Operating Revenue I - 2015'!B29</f>
        <v>2.1756417188841883E-2</v>
      </c>
      <c r="L29" s="168">
        <f>F29/'Operating Revenue I - 2015'!B29</f>
        <v>0.77795095263844272</v>
      </c>
      <c r="M29" s="169">
        <f>G29/'Operating Revenue I - 2015'!B29</f>
        <v>36.386017366964602</v>
      </c>
    </row>
    <row r="30" spans="1:13" ht="13" x14ac:dyDescent="0.3">
      <c r="A30" s="24" t="s">
        <v>39</v>
      </c>
      <c r="B30" s="164">
        <v>359378</v>
      </c>
      <c r="C30" s="164">
        <v>9025</v>
      </c>
      <c r="D30" s="164">
        <v>0</v>
      </c>
      <c r="E30" s="164">
        <v>267443</v>
      </c>
      <c r="F30" s="164">
        <v>635846</v>
      </c>
      <c r="G30" s="164">
        <v>22106807</v>
      </c>
      <c r="H30" s="165">
        <v>28667098</v>
      </c>
      <c r="I30" s="166">
        <f>'Operating Revenue I - 2015'!G30/'Operating Revenue I - 2015'!B30</f>
        <v>47.644238152541405</v>
      </c>
      <c r="J30" s="167">
        <f>'Operating Revenue I - 2015'!K30/'Operating Revenue I - 2015'!B30</f>
        <v>1.2973468569136439</v>
      </c>
      <c r="K30" s="166">
        <f>'Operating Revenue I - 2015'!L30/'Operating Revenue I - 2015'!B30</f>
        <v>0.27269726663228466</v>
      </c>
      <c r="L30" s="168">
        <f>F30/'Operating Revenue I - 2015'!B30</f>
        <v>1.4574431264683971</v>
      </c>
      <c r="M30" s="169">
        <f>G30/'Operating Revenue I - 2015'!B30</f>
        <v>50.67172540255573</v>
      </c>
    </row>
    <row r="31" spans="1:13" ht="13" x14ac:dyDescent="0.3">
      <c r="A31" s="24" t="s">
        <v>247</v>
      </c>
      <c r="B31" s="164">
        <v>5752</v>
      </c>
      <c r="C31" s="164">
        <v>872</v>
      </c>
      <c r="D31" s="164">
        <v>20</v>
      </c>
      <c r="E31" s="164">
        <v>0</v>
      </c>
      <c r="F31" s="164">
        <v>6644</v>
      </c>
      <c r="G31" s="164">
        <v>231644</v>
      </c>
      <c r="H31" s="165">
        <v>200741</v>
      </c>
      <c r="I31" s="166">
        <f>'Operating Revenue I - 2015'!G31/'Operating Revenue I - 2015'!B31</f>
        <v>22.095649612098597</v>
      </c>
      <c r="J31" s="167">
        <f>'Operating Revenue I - 2015'!K31/'Operating Revenue I - 2015'!B31</f>
        <v>0</v>
      </c>
      <c r="K31" s="166">
        <f>'Operating Revenue I - 2015'!L31/'Operating Revenue I - 2015'!B31</f>
        <v>0</v>
      </c>
      <c r="L31" s="168">
        <f>F31/'Operating Revenue I - 2015'!B31</f>
        <v>0.65245998232348035</v>
      </c>
      <c r="M31" s="169">
        <f>G31/'Operating Revenue I - 2015'!B31</f>
        <v>22.748109594422075</v>
      </c>
    </row>
    <row r="32" spans="1:13" ht="13" x14ac:dyDescent="0.3">
      <c r="A32" s="24" t="s">
        <v>64</v>
      </c>
      <c r="B32" s="164">
        <v>0</v>
      </c>
      <c r="C32" s="164">
        <v>0</v>
      </c>
      <c r="D32" s="164">
        <v>0</v>
      </c>
      <c r="E32" s="164">
        <v>0</v>
      </c>
      <c r="F32" s="164">
        <v>3284</v>
      </c>
      <c r="G32" s="164">
        <v>28284</v>
      </c>
      <c r="H32" s="165">
        <v>0</v>
      </c>
      <c r="I32" s="166">
        <f>'Operating Revenue I - 2015'!G32/'Operating Revenue I - 2015'!B32</f>
        <v>20.74688796680498</v>
      </c>
      <c r="J32" s="167">
        <f>'Operating Revenue I - 2015'!K32/'Operating Revenue I - 2015'!B32</f>
        <v>0</v>
      </c>
      <c r="K32" s="166">
        <f>'Operating Revenue I - 2015'!L32/'Operating Revenue I - 2015'!B32</f>
        <v>0</v>
      </c>
      <c r="L32" s="168">
        <f>F32/'Operating Revenue I - 2015'!B32</f>
        <v>2.7253112033195022</v>
      </c>
      <c r="M32" s="169">
        <f>G32/'Operating Revenue I - 2015'!B32</f>
        <v>23.47219917012448</v>
      </c>
    </row>
    <row r="33" spans="1:13" ht="13" x14ac:dyDescent="0.3">
      <c r="A33" s="24" t="s">
        <v>40</v>
      </c>
      <c r="B33" s="164">
        <v>186548</v>
      </c>
      <c r="C33" s="164">
        <v>58667</v>
      </c>
      <c r="D33" s="164">
        <v>63708</v>
      </c>
      <c r="E33" s="164">
        <v>29413</v>
      </c>
      <c r="F33" s="164">
        <v>338336</v>
      </c>
      <c r="G33" s="164">
        <v>13274174</v>
      </c>
      <c r="H33" s="165">
        <v>35117714</v>
      </c>
      <c r="I33" s="166">
        <f>'Operating Revenue I - 2015'!G33/'Operating Revenue I - 2015'!B33</f>
        <v>52.720097626802392</v>
      </c>
      <c r="J33" s="167">
        <f>'Operating Revenue I - 2015'!K33/'Operating Revenue I - 2015'!B33</f>
        <v>1.1572274654516073</v>
      </c>
      <c r="K33" s="166">
        <f>'Operating Revenue I - 2015'!L33/'Operating Revenue I - 2015'!B33</f>
        <v>0</v>
      </c>
      <c r="L33" s="168">
        <f>F33/'Operating Revenue I - 2015'!B33</f>
        <v>1.409157927179735</v>
      </c>
      <c r="M33" s="169">
        <f>G33/'Operating Revenue I - 2015'!B33</f>
        <v>55.286483019433732</v>
      </c>
    </row>
    <row r="34" spans="1:13" ht="13" x14ac:dyDescent="0.3">
      <c r="A34" s="24" t="s">
        <v>41</v>
      </c>
      <c r="B34" s="164">
        <v>44258</v>
      </c>
      <c r="C34" s="164">
        <v>5369</v>
      </c>
      <c r="D34" s="164">
        <v>5783</v>
      </c>
      <c r="E34" s="164">
        <v>27970</v>
      </c>
      <c r="F34" s="164">
        <v>83380</v>
      </c>
      <c r="G34" s="164">
        <v>6316311</v>
      </c>
      <c r="H34" s="165">
        <v>5383386</v>
      </c>
      <c r="I34" s="166">
        <f>'Operating Revenue I - 2015'!G34/'Operating Revenue I - 2015'!B34</f>
        <v>62.295804729214339</v>
      </c>
      <c r="J34" s="167">
        <f>'Operating Revenue I - 2015'!K34/'Operating Revenue I - 2015'!B34</f>
        <v>1.095306381896771</v>
      </c>
      <c r="K34" s="166">
        <f>'Operating Revenue I - 2015'!L34/'Operating Revenue I - 2015'!B34</f>
        <v>0</v>
      </c>
      <c r="L34" s="168">
        <f>F34/'Operating Revenue I - 2015'!B34</f>
        <v>0.84800406814136786</v>
      </c>
      <c r="M34" s="169">
        <f>G34/'Operating Revenue I - 2015'!B34</f>
        <v>64.239115179252479</v>
      </c>
    </row>
    <row r="35" spans="1:13" ht="13" x14ac:dyDescent="0.3">
      <c r="A35" s="24" t="s">
        <v>42</v>
      </c>
      <c r="B35" s="164">
        <v>10260</v>
      </c>
      <c r="C35" s="164">
        <v>331</v>
      </c>
      <c r="D35" s="164">
        <v>275</v>
      </c>
      <c r="E35" s="164">
        <v>0</v>
      </c>
      <c r="F35" s="164">
        <v>10866</v>
      </c>
      <c r="G35" s="164">
        <v>759601</v>
      </c>
      <c r="H35" s="165">
        <v>1509494</v>
      </c>
      <c r="I35" s="166">
        <f>'Operating Revenue I - 2015'!G35/'Operating Revenue I - 2015'!B35</f>
        <v>48.423333778549484</v>
      </c>
      <c r="J35" s="167">
        <f>'Operating Revenue I - 2015'!K35/'Operating Revenue I - 2015'!B35</f>
        <v>1.5790036062508348</v>
      </c>
      <c r="K35" s="166">
        <f>'Operating Revenue I - 2015'!L35/'Operating Revenue I - 2015'!B35</f>
        <v>0</v>
      </c>
      <c r="L35" s="168">
        <f>F35/'Operating Revenue I - 2015'!B35</f>
        <v>0.72565780686523307</v>
      </c>
      <c r="M35" s="169">
        <f>G35/'Operating Revenue I - 2015'!B35</f>
        <v>50.727995191665556</v>
      </c>
    </row>
    <row r="36" spans="1:13" ht="13" x14ac:dyDescent="0.3">
      <c r="A36" s="24" t="s">
        <v>43</v>
      </c>
      <c r="B36" s="164">
        <v>45944</v>
      </c>
      <c r="C36" s="164">
        <v>81939</v>
      </c>
      <c r="D36" s="164">
        <v>1275</v>
      </c>
      <c r="E36" s="164">
        <v>29819</v>
      </c>
      <c r="F36" s="164">
        <v>158977</v>
      </c>
      <c r="G36" s="164">
        <v>2146742</v>
      </c>
      <c r="H36" s="165">
        <v>4505887</v>
      </c>
      <c r="I36" s="166">
        <f>'Operating Revenue I - 2015'!G36/'Operating Revenue I - 2015'!B36</f>
        <v>40.871875915770083</v>
      </c>
      <c r="J36" s="167">
        <f>'Operating Revenue I - 2015'!K36/'Operating Revenue I - 2015'!B36</f>
        <v>0.73579771423786999</v>
      </c>
      <c r="K36" s="166">
        <f>'Operating Revenue I - 2015'!L36/'Operating Revenue I - 2015'!B36</f>
        <v>0</v>
      </c>
      <c r="L36" s="168">
        <f>F36/'Operating Revenue I - 2015'!B36</f>
        <v>3.327688700967053</v>
      </c>
      <c r="M36" s="169">
        <f>G36/'Operating Revenue I - 2015'!B36</f>
        <v>44.935362330975011</v>
      </c>
    </row>
    <row r="37" spans="1:13" ht="13" x14ac:dyDescent="0.3">
      <c r="A37" s="24" t="s">
        <v>248</v>
      </c>
      <c r="B37" s="164">
        <v>123851</v>
      </c>
      <c r="C37" s="164">
        <v>12916</v>
      </c>
      <c r="D37" s="164">
        <v>8345</v>
      </c>
      <c r="E37" s="164">
        <v>664</v>
      </c>
      <c r="F37" s="164">
        <v>145776</v>
      </c>
      <c r="G37" s="164">
        <v>5000020</v>
      </c>
      <c r="H37" s="165">
        <v>3944697</v>
      </c>
      <c r="I37" s="166">
        <f>'Operating Revenue I - 2015'!G37/'Operating Revenue I - 2015'!B37</f>
        <v>33.995928527883414</v>
      </c>
      <c r="J37" s="167">
        <f>'Operating Revenue I - 2015'!K37/'Operating Revenue I - 2015'!B37</f>
        <v>1.2338737771068597</v>
      </c>
      <c r="K37" s="166">
        <f>'Operating Revenue I - 2015'!L37/'Operating Revenue I - 2015'!B37</f>
        <v>0</v>
      </c>
      <c r="L37" s="168">
        <f>F37/'Operating Revenue I - 2015'!B37</f>
        <v>1.0579731181234941</v>
      </c>
      <c r="M37" s="169">
        <f>G37/'Operating Revenue I - 2015'!B37</f>
        <v>36.287775423113771</v>
      </c>
    </row>
    <row r="38" spans="1:13" ht="13" x14ac:dyDescent="0.3">
      <c r="A38" s="24" t="s">
        <v>44</v>
      </c>
      <c r="B38" s="164">
        <v>3588</v>
      </c>
      <c r="C38" s="164">
        <v>0</v>
      </c>
      <c r="D38" s="164">
        <v>40</v>
      </c>
      <c r="E38" s="164">
        <v>0</v>
      </c>
      <c r="F38" s="164">
        <v>3628</v>
      </c>
      <c r="G38" s="164">
        <v>561161</v>
      </c>
      <c r="H38" s="165">
        <v>0</v>
      </c>
      <c r="I38" s="166">
        <f>'Operating Revenue I - 2015'!G38/'Operating Revenue I - 2015'!B38</f>
        <v>48.260639221816916</v>
      </c>
      <c r="J38" s="167">
        <f>'Operating Revenue I - 2015'!K38/'Operating Revenue I - 2015'!B38</f>
        <v>0</v>
      </c>
      <c r="K38" s="166">
        <f>'Operating Revenue I - 2015'!L38/'Operating Revenue I - 2015'!B38</f>
        <v>0.16154247003647734</v>
      </c>
      <c r="L38" s="168">
        <f>F38/'Operating Revenue I - 2015'!B38</f>
        <v>0.31509466736147301</v>
      </c>
      <c r="M38" s="169">
        <f>G38/'Operating Revenue I - 2015'!B38</f>
        <v>48.737276359214867</v>
      </c>
    </row>
    <row r="39" spans="1:13" ht="13" x14ac:dyDescent="0.3">
      <c r="A39" s="24" t="s">
        <v>45</v>
      </c>
      <c r="B39" s="164">
        <v>6498</v>
      </c>
      <c r="C39" s="164">
        <v>6848</v>
      </c>
      <c r="D39" s="164">
        <v>4460</v>
      </c>
      <c r="E39" s="164">
        <v>0</v>
      </c>
      <c r="F39" s="164">
        <v>17806</v>
      </c>
      <c r="G39" s="164">
        <v>481368</v>
      </c>
      <c r="H39" s="165">
        <v>476208</v>
      </c>
      <c r="I39" s="166">
        <f>'Operating Revenue I - 2015'!G39/'Operating Revenue I - 2015'!B39</f>
        <v>16.510475468838795</v>
      </c>
      <c r="J39" s="167">
        <f>'Operating Revenue I - 2015'!K39/'Operating Revenue I - 2015'!B39</f>
        <v>1.0520174275430954</v>
      </c>
      <c r="K39" s="166">
        <f>'Operating Revenue I - 2015'!L39/'Operating Revenue I - 2015'!B39</f>
        <v>0</v>
      </c>
      <c r="L39" s="168">
        <f>F39/'Operating Revenue I - 2015'!B39</f>
        <v>0.67459746164046219</v>
      </c>
      <c r="M39" s="169">
        <f>G39/'Operating Revenue I - 2015'!B39</f>
        <v>18.237090358022353</v>
      </c>
    </row>
    <row r="40" spans="1:13" ht="13" x14ac:dyDescent="0.3">
      <c r="A40" s="24" t="s">
        <v>46</v>
      </c>
      <c r="B40" s="164">
        <v>3690</v>
      </c>
      <c r="C40" s="164">
        <v>800</v>
      </c>
      <c r="D40" s="164">
        <v>26155</v>
      </c>
      <c r="E40" s="164">
        <v>0</v>
      </c>
      <c r="F40" s="164">
        <v>30645</v>
      </c>
      <c r="G40" s="164">
        <v>42645</v>
      </c>
      <c r="H40" s="165">
        <v>15477</v>
      </c>
      <c r="I40" s="166">
        <f>'Operating Revenue I - 2015'!G40/'Operating Revenue I - 2015'!B40</f>
        <v>1.004772670183371</v>
      </c>
      <c r="J40" s="167">
        <f>'Operating Revenue I - 2015'!K40/'Operating Revenue I - 2015'!B40</f>
        <v>0</v>
      </c>
      <c r="K40" s="166">
        <f>'Operating Revenue I - 2015'!L40/'Operating Revenue I - 2015'!B40</f>
        <v>0</v>
      </c>
      <c r="L40" s="168">
        <f>F40/'Operating Revenue I - 2015'!B40</f>
        <v>2.5659382064807836</v>
      </c>
      <c r="M40" s="169">
        <f>G40/'Operating Revenue I - 2015'!B40</f>
        <v>3.5707108766641547</v>
      </c>
    </row>
    <row r="41" spans="1:13" ht="13" x14ac:dyDescent="0.3">
      <c r="A41" s="24" t="s">
        <v>47</v>
      </c>
      <c r="B41" s="164">
        <v>22945</v>
      </c>
      <c r="C41" s="164">
        <v>2429</v>
      </c>
      <c r="D41" s="164">
        <v>67</v>
      </c>
      <c r="E41" s="164">
        <v>620</v>
      </c>
      <c r="F41" s="164">
        <v>26061</v>
      </c>
      <c r="G41" s="164">
        <v>2310226</v>
      </c>
      <c r="H41" s="165">
        <v>1674240</v>
      </c>
      <c r="I41" s="166">
        <f>'Operating Revenue I - 2015'!G41/'Operating Revenue I - 2015'!B41</f>
        <v>57.219020393578191</v>
      </c>
      <c r="J41" s="167">
        <f>'Operating Revenue I - 2015'!K41/'Operating Revenue I - 2015'!B41</f>
        <v>1.0817274560351209</v>
      </c>
      <c r="K41" s="166">
        <f>'Operating Revenue I - 2015'!L41/'Operating Revenue I - 2015'!B41</f>
        <v>0</v>
      </c>
      <c r="L41" s="168">
        <f>F41/'Operating Revenue I - 2015'!B41</f>
        <v>0.66517777380739684</v>
      </c>
      <c r="M41" s="169">
        <f>G41/'Operating Revenue I - 2015'!B41</f>
        <v>58.965925623420709</v>
      </c>
    </row>
    <row r="42" spans="1:13" ht="13" x14ac:dyDescent="0.3">
      <c r="A42" s="24" t="s">
        <v>249</v>
      </c>
      <c r="B42" s="164">
        <v>150635</v>
      </c>
      <c r="C42" s="164">
        <v>131250</v>
      </c>
      <c r="D42" s="164">
        <v>174517</v>
      </c>
      <c r="E42" s="164">
        <v>0</v>
      </c>
      <c r="F42" s="164">
        <v>456402</v>
      </c>
      <c r="G42" s="164">
        <v>10413435</v>
      </c>
      <c r="H42" s="165">
        <v>8604499</v>
      </c>
      <c r="I42" s="166">
        <f>'Operating Revenue I - 2015'!G42/'Operating Revenue I - 2015'!B42</f>
        <v>24.864153771524343</v>
      </c>
      <c r="J42" s="167">
        <f>'Operating Revenue I - 2015'!K42/'Operating Revenue I - 2015'!B42</f>
        <v>0</v>
      </c>
      <c r="K42" s="166">
        <f>'Operating Revenue I - 2015'!L42/'Operating Revenue I - 2015'!B42</f>
        <v>0.69179732917198167</v>
      </c>
      <c r="L42" s="168">
        <f>F42/'Operating Revenue I - 2015'!B42</f>
        <v>1.1714119250443384</v>
      </c>
      <c r="M42" s="169">
        <f>G42/'Operating Revenue I - 2015'!B42</f>
        <v>26.727363025740662</v>
      </c>
    </row>
    <row r="43" spans="1:13" ht="13" x14ac:dyDescent="0.3">
      <c r="A43" s="24" t="s">
        <v>250</v>
      </c>
      <c r="B43" s="164">
        <v>2979</v>
      </c>
      <c r="C43" s="164">
        <v>1772</v>
      </c>
      <c r="D43" s="164">
        <v>7200</v>
      </c>
      <c r="E43" s="164">
        <v>4759</v>
      </c>
      <c r="F43" s="164">
        <v>16710</v>
      </c>
      <c r="G43" s="164">
        <v>437251</v>
      </c>
      <c r="H43" s="165">
        <v>49029</v>
      </c>
      <c r="I43" s="166">
        <f>'Operating Revenue I - 2015'!G43/'Operating Revenue I - 2015'!B43</f>
        <v>5.4380536123000534</v>
      </c>
      <c r="J43" s="167">
        <f>'Operating Revenue I - 2015'!K43/'Operating Revenue I - 2015'!B43</f>
        <v>0</v>
      </c>
      <c r="K43" s="166">
        <f>'Operating Revenue I - 2015'!L43/'Operating Revenue I - 2015'!B43</f>
        <v>0</v>
      </c>
      <c r="L43" s="168">
        <f>F43/'Operating Revenue I - 2015'!B43</f>
        <v>0.21607851757981716</v>
      </c>
      <c r="M43" s="169">
        <f>G43/'Operating Revenue I - 2015'!B43</f>
        <v>5.6541321298798701</v>
      </c>
    </row>
    <row r="44" spans="1:13" ht="13" x14ac:dyDescent="0.3">
      <c r="A44" s="24" t="s">
        <v>65</v>
      </c>
      <c r="B44" s="164">
        <v>176280</v>
      </c>
      <c r="C44" s="164">
        <v>7477</v>
      </c>
      <c r="D44" s="164">
        <v>3875</v>
      </c>
      <c r="E44" s="164">
        <v>12197</v>
      </c>
      <c r="F44" s="164">
        <v>199829</v>
      </c>
      <c r="G44" s="164">
        <v>8183190</v>
      </c>
      <c r="H44" s="165">
        <v>11448554</v>
      </c>
      <c r="I44" s="166">
        <f>'Operating Revenue I - 2015'!G44/'Operating Revenue I - 2015'!B44</f>
        <v>48.687109676513927</v>
      </c>
      <c r="J44" s="167">
        <f>'Operating Revenue I - 2015'!K44/'Operating Revenue I - 2015'!B44</f>
        <v>2.2311735699568134</v>
      </c>
      <c r="K44" s="166">
        <f>'Operating Revenue I - 2015'!L44/'Operating Revenue I - 2015'!B44</f>
        <v>8.6756272287112236E-3</v>
      </c>
      <c r="L44" s="168">
        <f>F44/'Operating Revenue I - 2015'!B44</f>
        <v>1.2747367010927462</v>
      </c>
      <c r="M44" s="169">
        <f>G44/'Operating Revenue I - 2015'!B44</f>
        <v>52.201695574792197</v>
      </c>
    </row>
    <row r="45" spans="1:13" ht="13" x14ac:dyDescent="0.3">
      <c r="A45" s="24" t="s">
        <v>251</v>
      </c>
      <c r="B45" s="164">
        <v>9017</v>
      </c>
      <c r="C45" s="164">
        <v>1556</v>
      </c>
      <c r="D45" s="164">
        <v>125</v>
      </c>
      <c r="E45" s="164">
        <v>0</v>
      </c>
      <c r="F45" s="164">
        <v>10698</v>
      </c>
      <c r="G45" s="164">
        <v>1100660</v>
      </c>
      <c r="H45" s="165">
        <v>1693485</v>
      </c>
      <c r="I45" s="166">
        <f>'Operating Revenue I - 2015'!G45/'Operating Revenue I - 2015'!B45</f>
        <v>46.032389870185149</v>
      </c>
      <c r="J45" s="167">
        <f>'Operating Revenue I - 2015'!K45/'Operating Revenue I - 2015'!B45</f>
        <v>0.34573313470951267</v>
      </c>
      <c r="K45" s="166">
        <f>'Operating Revenue I - 2015'!L45/'Operating Revenue I - 2015'!B45</f>
        <v>1.3109172164290275E-2</v>
      </c>
      <c r="L45" s="168">
        <f>F45/'Operating Revenue I - 2015'!B45</f>
        <v>0.45533092147265375</v>
      </c>
      <c r="M45" s="169">
        <f>G45/'Operating Revenue I - 2015'!B45</f>
        <v>46.846563098531604</v>
      </c>
    </row>
    <row r="46" spans="1:13" ht="13" x14ac:dyDescent="0.3">
      <c r="A46" s="24" t="s">
        <v>48</v>
      </c>
      <c r="B46" s="164">
        <v>10115</v>
      </c>
      <c r="C46" s="164">
        <v>4262</v>
      </c>
      <c r="D46" s="164">
        <v>2055</v>
      </c>
      <c r="E46" s="164">
        <v>2090</v>
      </c>
      <c r="F46" s="164">
        <v>18522</v>
      </c>
      <c r="G46" s="164">
        <v>1483271</v>
      </c>
      <c r="H46" s="165">
        <v>244863</v>
      </c>
      <c r="I46" s="166">
        <f>'Operating Revenue I - 2015'!G46/'Operating Revenue I - 2015'!B46</f>
        <v>64.628286369151951</v>
      </c>
      <c r="J46" s="167">
        <f>'Operating Revenue I - 2015'!K46/'Operating Revenue I - 2015'!B46</f>
        <v>1.2001707788414004</v>
      </c>
      <c r="K46" s="166">
        <f>'Operating Revenue I - 2015'!L46/'Operating Revenue I - 2015'!B46</f>
        <v>0</v>
      </c>
      <c r="L46" s="168">
        <f>F46/'Operating Revenue I - 2015'!B46</f>
        <v>0.83241202642577861</v>
      </c>
      <c r="M46" s="169">
        <f>G46/'Operating Revenue I - 2015'!B46</f>
        <v>66.660869174419133</v>
      </c>
    </row>
    <row r="47" spans="1:13" ht="13" x14ac:dyDescent="0.3">
      <c r="A47" s="24" t="s">
        <v>49</v>
      </c>
      <c r="B47" s="164">
        <v>103569</v>
      </c>
      <c r="C47" s="164">
        <v>7782</v>
      </c>
      <c r="D47" s="164">
        <v>2955</v>
      </c>
      <c r="E47" s="164">
        <v>109407</v>
      </c>
      <c r="F47" s="164">
        <v>223713</v>
      </c>
      <c r="G47" s="164">
        <v>5705536</v>
      </c>
      <c r="H47" s="165">
        <v>2291196</v>
      </c>
      <c r="I47" s="166">
        <f>'Operating Revenue I - 2015'!G47/'Operating Revenue I - 2015'!B47</f>
        <v>39.507889300065841</v>
      </c>
      <c r="J47" s="167">
        <f>'Operating Revenue I - 2015'!K47/'Operating Revenue I - 2015'!B47</f>
        <v>1.4234643297689589</v>
      </c>
      <c r="K47" s="166">
        <f>'Operating Revenue I - 2015'!L47/'Operating Revenue I - 2015'!B47</f>
        <v>0.55329534361023447</v>
      </c>
      <c r="L47" s="168">
        <f>F47/'Operating Revenue I - 2015'!B47</f>
        <v>1.6929870365745681</v>
      </c>
      <c r="M47" s="169">
        <f>G47/'Operating Revenue I - 2015'!B47</f>
        <v>43.177636010019597</v>
      </c>
    </row>
    <row r="48" spans="1:13" ht="13" x14ac:dyDescent="0.3">
      <c r="A48" s="24" t="s">
        <v>252</v>
      </c>
      <c r="B48" s="164">
        <v>1139</v>
      </c>
      <c r="C48" s="164">
        <v>3301</v>
      </c>
      <c r="D48" s="164">
        <v>2175</v>
      </c>
      <c r="E48" s="164">
        <v>3839</v>
      </c>
      <c r="F48" s="164">
        <v>10454</v>
      </c>
      <c r="G48" s="164">
        <v>1601656</v>
      </c>
      <c r="H48" s="165">
        <v>2500000</v>
      </c>
      <c r="I48" s="166">
        <f>'Operating Revenue I - 2015'!G48/'Operating Revenue I - 2015'!B48</f>
        <v>183.07238449901081</v>
      </c>
      <c r="J48" s="167">
        <f>'Operating Revenue I - 2015'!K48/'Operating Revenue I - 2015'!B48</f>
        <v>2.1018270685441638</v>
      </c>
      <c r="K48" s="166">
        <f>'Operating Revenue I - 2015'!L48/'Operating Revenue I - 2015'!B48</f>
        <v>0</v>
      </c>
      <c r="L48" s="168">
        <f>F48/'Operating Revenue I - 2015'!B48</f>
        <v>1.2165716280693588</v>
      </c>
      <c r="M48" s="169">
        <f>G48/'Operating Revenue I - 2015'!B48</f>
        <v>186.39078319562435</v>
      </c>
    </row>
    <row r="49" spans="1:44" ht="13" x14ac:dyDescent="0.3">
      <c r="A49" s="24" t="s">
        <v>50</v>
      </c>
      <c r="B49" s="164">
        <v>19619</v>
      </c>
      <c r="C49" s="164">
        <v>596</v>
      </c>
      <c r="D49" s="164">
        <v>12</v>
      </c>
      <c r="E49" s="164">
        <v>1526</v>
      </c>
      <c r="F49" s="164">
        <v>21753</v>
      </c>
      <c r="G49" s="164">
        <v>1356105</v>
      </c>
      <c r="H49" s="165">
        <v>2175249</v>
      </c>
      <c r="I49" s="166">
        <f>'Operating Revenue I - 2015'!G49/'Operating Revenue I - 2015'!B49</f>
        <v>62.636943916581394</v>
      </c>
      <c r="J49" s="167">
        <f>'Operating Revenue I - 2015'!K49/'Operating Revenue I - 2015'!B49</f>
        <v>2.3804512010914585</v>
      </c>
      <c r="K49" s="166">
        <f>'Operating Revenue I - 2015'!L49/'Operating Revenue I - 2015'!B49</f>
        <v>0</v>
      </c>
      <c r="L49" s="168">
        <f>F49/'Operating Revenue I - 2015'!B49</f>
        <v>1.0599327583686595</v>
      </c>
      <c r="M49" s="169">
        <f>G49/'Operating Revenue I - 2015'!B49</f>
        <v>66.077327876041508</v>
      </c>
    </row>
    <row r="50" spans="1:44" ht="13" x14ac:dyDescent="0.3">
      <c r="A50" s="24" t="s">
        <v>253</v>
      </c>
      <c r="B50" s="164">
        <v>5946</v>
      </c>
      <c r="C50" s="164">
        <v>4441</v>
      </c>
      <c r="D50" s="164">
        <v>1162</v>
      </c>
      <c r="E50" s="164">
        <v>0</v>
      </c>
      <c r="F50" s="164">
        <v>11549</v>
      </c>
      <c r="G50" s="164">
        <v>939221</v>
      </c>
      <c r="H50" s="165">
        <v>1995144</v>
      </c>
      <c r="I50" s="166">
        <f>'Operating Revenue I - 2015'!G50/'Operating Revenue I - 2015'!B50</f>
        <v>37.007194244604314</v>
      </c>
      <c r="J50" s="167">
        <f>'Operating Revenue I - 2015'!K50/'Operating Revenue I - 2015'!B50</f>
        <v>1.3485487472091293</v>
      </c>
      <c r="K50" s="166">
        <f>'Operating Revenue I - 2015'!L50/'Operating Revenue I - 2015'!B50</f>
        <v>0</v>
      </c>
      <c r="L50" s="168">
        <f>F50/'Operating Revenue I - 2015'!B50</f>
        <v>0.47750764905317128</v>
      </c>
      <c r="M50" s="169">
        <f>G50/'Operating Revenue I - 2015'!B50</f>
        <v>38.833250640866616</v>
      </c>
    </row>
    <row r="51" spans="1:44" ht="13" x14ac:dyDescent="0.3">
      <c r="A51" s="24" t="s">
        <v>254</v>
      </c>
      <c r="B51" s="164">
        <v>265127</v>
      </c>
      <c r="C51" s="164">
        <v>70272</v>
      </c>
      <c r="D51" s="164">
        <v>119054</v>
      </c>
      <c r="E51" s="164">
        <v>0</v>
      </c>
      <c r="F51" s="164">
        <v>454453</v>
      </c>
      <c r="G51" s="164">
        <v>15833165</v>
      </c>
      <c r="H51" s="165">
        <v>18753679</v>
      </c>
      <c r="I51" s="166">
        <f>'Operating Revenue I - 2015'!G51/'Operating Revenue I - 2015'!B51</f>
        <v>59.607333174262308</v>
      </c>
      <c r="J51" s="167">
        <f>'Operating Revenue I - 2015'!K51/'Operating Revenue I - 2015'!B51</f>
        <v>1.5503539330310985</v>
      </c>
      <c r="K51" s="166">
        <f>'Operating Revenue I - 2015'!L51/'Operating Revenue I - 2015'!B51</f>
        <v>0</v>
      </c>
      <c r="L51" s="168">
        <f>F51/'Operating Revenue I - 2015'!B51</f>
        <v>1.8072576155253322</v>
      </c>
      <c r="M51" s="169">
        <f>G51/'Operating Revenue I - 2015'!B51</f>
        <v>62.964944722818736</v>
      </c>
    </row>
    <row r="52" spans="1:44" ht="13" x14ac:dyDescent="0.3">
      <c r="A52" s="24" t="s">
        <v>51</v>
      </c>
      <c r="B52" s="164">
        <v>3387</v>
      </c>
      <c r="C52" s="164">
        <v>254</v>
      </c>
      <c r="D52" s="164">
        <v>0</v>
      </c>
      <c r="E52" s="164">
        <v>14100</v>
      </c>
      <c r="F52" s="164">
        <v>17741</v>
      </c>
      <c r="G52" s="164">
        <v>274586</v>
      </c>
      <c r="H52" s="165">
        <v>398642</v>
      </c>
      <c r="I52" s="166">
        <f>'Operating Revenue I - 2015'!G52/'Operating Revenue I - 2015'!B52</f>
        <v>54.405467493682515</v>
      </c>
      <c r="J52" s="167">
        <f>'Operating Revenue I - 2015'!K52/'Operating Revenue I - 2015'!B52</f>
        <v>4.5986675855731676</v>
      </c>
      <c r="K52" s="166">
        <f>'Operating Revenue I - 2015'!L52/'Operating Revenue I - 2015'!B52</f>
        <v>0</v>
      </c>
      <c r="L52" s="168">
        <f>F52/'Operating Revenue I - 2015'!B52</f>
        <v>4.0755800597289227</v>
      </c>
      <c r="M52" s="169">
        <f>G52/'Operating Revenue I - 2015'!B52</f>
        <v>63.079715138984611</v>
      </c>
    </row>
    <row r="53" spans="1:44" s="39" customFormat="1" ht="13" x14ac:dyDescent="0.3">
      <c r="A53" s="113" t="s">
        <v>52</v>
      </c>
      <c r="B53" s="164">
        <v>17251</v>
      </c>
      <c r="C53" s="164">
        <v>56843</v>
      </c>
      <c r="D53" s="164">
        <v>1800</v>
      </c>
      <c r="E53" s="164">
        <v>874</v>
      </c>
      <c r="F53" s="164">
        <v>76768</v>
      </c>
      <c r="G53" s="164">
        <v>1319042</v>
      </c>
      <c r="H53" s="165">
        <v>8000000</v>
      </c>
      <c r="I53" s="166">
        <f>'Operating Revenue I - 2015'!G53/'Operating Revenue I - 2015'!B53</f>
        <v>27.006298449612402</v>
      </c>
      <c r="J53" s="167">
        <f>'Operating Revenue I - 2015'!K53/'Operating Revenue I - 2015'!B53</f>
        <v>0.35174418604651164</v>
      </c>
      <c r="K53" s="166">
        <f>'Operating Revenue I - 2015'!L53/'Operating Revenue I - 2015'!B53</f>
        <v>0</v>
      </c>
      <c r="L53" s="168">
        <f>F53/'Operating Revenue I - 2015'!B53</f>
        <v>1.6906272022551092</v>
      </c>
      <c r="M53" s="169">
        <f>G53/'Operating Revenue I - 2015'!B53</f>
        <v>29.048669837914023</v>
      </c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</row>
    <row r="54" spans="1:44" s="39" customFormat="1" ht="13" x14ac:dyDescent="0.3">
      <c r="A54" s="113" t="s">
        <v>53</v>
      </c>
      <c r="B54" s="164">
        <v>18160</v>
      </c>
      <c r="C54" s="164">
        <v>27374</v>
      </c>
      <c r="D54" s="164">
        <v>5775</v>
      </c>
      <c r="E54" s="164">
        <v>24111</v>
      </c>
      <c r="F54" s="164">
        <v>75420</v>
      </c>
      <c r="G54" s="164">
        <v>5712001</v>
      </c>
      <c r="H54" s="165">
        <v>6408746</v>
      </c>
      <c r="I54" s="166">
        <f>'Operating Revenue I - 2015'!G54/'Operating Revenue I - 2015'!B54</f>
        <v>105.49823903658259</v>
      </c>
      <c r="J54" s="167">
        <f>'Operating Revenue I - 2015'!K54/'Operating Revenue I - 2015'!B54</f>
        <v>1.2309323638566991</v>
      </c>
      <c r="K54" s="166">
        <f>'Operating Revenue I - 2015'!L54/'Operating Revenue I - 2015'!B54</f>
        <v>0</v>
      </c>
      <c r="L54" s="168">
        <f>F54/'Operating Revenue I - 2015'!B54</f>
        <v>1.4280845262440354</v>
      </c>
      <c r="M54" s="169">
        <f>G54/'Operating Revenue I - 2015'!B54</f>
        <v>108.15725592668333</v>
      </c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</row>
    <row r="55" spans="1:44" s="39" customFormat="1" ht="13" x14ac:dyDescent="0.3">
      <c r="A55" s="113" t="s">
        <v>255</v>
      </c>
      <c r="B55" s="164">
        <v>14900</v>
      </c>
      <c r="C55" s="164">
        <v>0</v>
      </c>
      <c r="D55" s="164">
        <v>0</v>
      </c>
      <c r="E55" s="164">
        <v>24800</v>
      </c>
      <c r="F55" s="164">
        <v>39700</v>
      </c>
      <c r="G55" s="164">
        <v>1672200</v>
      </c>
      <c r="H55" s="165">
        <v>3276441</v>
      </c>
      <c r="I55" s="166">
        <f>'Operating Revenue I - 2015'!G55/'Operating Revenue I - 2015'!B55</f>
        <v>74.581536606853064</v>
      </c>
      <c r="J55" s="167">
        <f>'Operating Revenue I - 2015'!K55/'Operating Revenue I - 2015'!B55</f>
        <v>1.1128112393935179</v>
      </c>
      <c r="K55" s="166">
        <f>'Operating Revenue I - 2015'!L55/'Operating Revenue I - 2015'!B55</f>
        <v>0</v>
      </c>
      <c r="L55" s="168">
        <f>F55/'Operating Revenue I - 2015'!B55</f>
        <v>1.8407752584967776</v>
      </c>
      <c r="M55" s="169">
        <f>G55/'Operating Revenue I - 2015'!B55</f>
        <v>77.535123104743363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</row>
    <row r="56" spans="1:44" s="39" customFormat="1" ht="13" x14ac:dyDescent="0.3">
      <c r="A56" s="113" t="s">
        <v>54</v>
      </c>
      <c r="B56" s="164">
        <v>65735</v>
      </c>
      <c r="C56" s="164">
        <v>0</v>
      </c>
      <c r="D56" s="164">
        <v>1</v>
      </c>
      <c r="E56" s="164">
        <v>5521</v>
      </c>
      <c r="F56" s="164">
        <v>71257</v>
      </c>
      <c r="G56" s="164">
        <v>4745678</v>
      </c>
      <c r="H56" s="165">
        <v>6377443</v>
      </c>
      <c r="I56" s="166">
        <f>'Operating Revenue I - 2015'!G56/'Operating Revenue I - 2015'!B56</f>
        <v>105.02911108054829</v>
      </c>
      <c r="J56" s="167">
        <f>'Operating Revenue I - 2015'!K56/'Operating Revenue I - 2015'!B56</f>
        <v>2.1184843900426351</v>
      </c>
      <c r="K56" s="166">
        <f>'Operating Revenue I - 2015'!L56/'Operating Revenue I - 2015'!B56</f>
        <v>0</v>
      </c>
      <c r="L56" s="168">
        <f>F56/'Operating Revenue I - 2015'!B56</f>
        <v>1.6333608398661348</v>
      </c>
      <c r="M56" s="169">
        <f>G56/'Operating Revenue I - 2015'!B56</f>
        <v>108.78095631045707</v>
      </c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</row>
    <row r="57" spans="1:44" s="39" customFormat="1" ht="13" x14ac:dyDescent="0.3">
      <c r="A57" s="113" t="s">
        <v>55</v>
      </c>
      <c r="B57" s="164">
        <v>25818</v>
      </c>
      <c r="C57" s="164">
        <v>13582</v>
      </c>
      <c r="D57" s="164">
        <v>1180</v>
      </c>
      <c r="E57" s="164">
        <v>0</v>
      </c>
      <c r="F57" s="164">
        <v>40580</v>
      </c>
      <c r="G57" s="164">
        <v>2955530</v>
      </c>
      <c r="H57" s="165">
        <v>7445851</v>
      </c>
      <c r="I57" s="166">
        <f>'Operating Revenue I - 2015'!G57/'Operating Revenue I - 2015'!B57</f>
        <v>52.407838766601657</v>
      </c>
      <c r="J57" s="167">
        <f>'Operating Revenue I - 2015'!K57/'Operating Revenue I - 2015'!B57</f>
        <v>1.7381629051732144</v>
      </c>
      <c r="K57" s="166">
        <f>'Operating Revenue I - 2015'!L57/'Operating Revenue I - 2015'!B57</f>
        <v>0</v>
      </c>
      <c r="L57" s="168">
        <f>F57/'Operating Revenue I - 2015'!B57</f>
        <v>0.75378471254759916</v>
      </c>
      <c r="M57" s="169">
        <f>G57/'Operating Revenue I - 2015'!B57</f>
        <v>54.899786384322468</v>
      </c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</row>
    <row r="58" spans="1:44" s="39" customFormat="1" ht="13" x14ac:dyDescent="0.3">
      <c r="A58" s="113" t="s">
        <v>56</v>
      </c>
      <c r="B58" s="164">
        <v>13502</v>
      </c>
      <c r="C58" s="164">
        <v>11715</v>
      </c>
      <c r="D58" s="164">
        <v>3029</v>
      </c>
      <c r="E58" s="164">
        <v>36130</v>
      </c>
      <c r="F58" s="164">
        <v>64376</v>
      </c>
      <c r="G58" s="164">
        <v>2991731</v>
      </c>
      <c r="H58" s="165">
        <v>5485425</v>
      </c>
      <c r="I58" s="166">
        <f>'Operating Revenue I - 2015'!G58/'Operating Revenue I - 2015'!B58</f>
        <v>55.04105283090324</v>
      </c>
      <c r="J58" s="167">
        <f>'Operating Revenue I - 2015'!K58/'Operating Revenue I - 2015'!B58</f>
        <v>0.39077826169286117</v>
      </c>
      <c r="K58" s="166">
        <f>'Operating Revenue I - 2015'!L58/'Operating Revenue I - 2015'!B58</f>
        <v>0</v>
      </c>
      <c r="L58" s="168">
        <f>F58/'Operating Revenue I - 2015'!B58</f>
        <v>1.2190115508426433</v>
      </c>
      <c r="M58" s="169">
        <f>G58/'Operating Revenue I - 2015'!B58</f>
        <v>56.650842643438743</v>
      </c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</row>
    <row r="59" spans="1:44" s="39" customFormat="1" ht="13" x14ac:dyDescent="0.3">
      <c r="A59" s="113" t="s">
        <v>57</v>
      </c>
      <c r="B59" s="164">
        <v>155063</v>
      </c>
      <c r="C59" s="164">
        <v>2458</v>
      </c>
      <c r="D59" s="164">
        <v>37218</v>
      </c>
      <c r="E59" s="164">
        <v>747054</v>
      </c>
      <c r="F59" s="164">
        <v>941793</v>
      </c>
      <c r="G59" s="164">
        <v>10128794</v>
      </c>
      <c r="H59" s="165">
        <v>13633822</v>
      </c>
      <c r="I59" s="166">
        <f>'Operating Revenue I - 2015'!G59/'Operating Revenue I - 2015'!B59</f>
        <v>35.89436118486293</v>
      </c>
      <c r="J59" s="167">
        <f>'Operating Revenue I - 2015'!K59/'Operating Revenue I - 2015'!B59</f>
        <v>0.84071206935158826</v>
      </c>
      <c r="K59" s="166">
        <f>'Operating Revenue I - 2015'!L59/'Operating Revenue I - 2015'!B59</f>
        <v>0</v>
      </c>
      <c r="L59" s="168">
        <f>F59/'Operating Revenue I - 2015'!B59</f>
        <v>3.7658464220594352</v>
      </c>
      <c r="M59" s="169">
        <f>G59/'Operating Revenue I - 2015'!B59</f>
        <v>40.500919676273952</v>
      </c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</row>
    <row r="60" spans="1:44" s="39" customFormat="1" ht="13" x14ac:dyDescent="0.3">
      <c r="A60" s="113" t="s">
        <v>58</v>
      </c>
      <c r="B60" s="164">
        <v>104626</v>
      </c>
      <c r="C60" s="164">
        <v>0</v>
      </c>
      <c r="D60" s="164">
        <v>2451</v>
      </c>
      <c r="E60" s="164">
        <v>0</v>
      </c>
      <c r="F60" s="164">
        <v>107077</v>
      </c>
      <c r="G60" s="164">
        <v>3353027</v>
      </c>
      <c r="H60" s="165">
        <v>5924522</v>
      </c>
      <c r="I60" s="166">
        <f>'Operating Revenue I - 2015'!G60/'Operating Revenue I - 2015'!B60</f>
        <v>24.259127800862103</v>
      </c>
      <c r="J60" s="167">
        <f>'Operating Revenue I - 2015'!K60/'Operating Revenue I - 2015'!B60</f>
        <v>0.95115529494000228</v>
      </c>
      <c r="K60" s="166">
        <f>'Operating Revenue I - 2015'!L60/'Operating Revenue I - 2015'!B60</f>
        <v>0</v>
      </c>
      <c r="L60" s="168">
        <f>F60/'Operating Revenue I - 2015'!B60</f>
        <v>0.83163372296221505</v>
      </c>
      <c r="M60" s="169">
        <f>G60/'Operating Revenue I - 2015'!B60</f>
        <v>26.041916818764321</v>
      </c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</row>
    <row r="61" spans="1:44" s="39" customFormat="1" ht="13" x14ac:dyDescent="0.3">
      <c r="A61" s="113" t="s">
        <v>256</v>
      </c>
      <c r="B61" s="164">
        <v>260</v>
      </c>
      <c r="C61" s="164">
        <v>0</v>
      </c>
      <c r="D61" s="164">
        <v>500</v>
      </c>
      <c r="E61" s="164">
        <v>0</v>
      </c>
      <c r="F61" s="164">
        <v>760</v>
      </c>
      <c r="G61" s="164">
        <v>347670</v>
      </c>
      <c r="H61" s="165">
        <v>413811</v>
      </c>
      <c r="I61" s="166">
        <f>'Operating Revenue I - 2015'!G61/'Operating Revenue I - 2015'!B61</f>
        <v>71.008016877637132</v>
      </c>
      <c r="J61" s="167">
        <f>'Operating Revenue I - 2015'!K61/'Operating Revenue I - 2015'!B61</f>
        <v>2.179746835443038</v>
      </c>
      <c r="K61" s="166">
        <f>'Operating Revenue I - 2015'!L61/'Operating Revenue I - 2015'!B61</f>
        <v>0</v>
      </c>
      <c r="L61" s="168">
        <f>F61/'Operating Revenue I - 2015'!B61</f>
        <v>0.16033755274261605</v>
      </c>
      <c r="M61" s="169">
        <f>G61/'Operating Revenue I - 2015'!B61</f>
        <v>73.348101265822791</v>
      </c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</row>
    <row r="62" spans="1:44" ht="13" x14ac:dyDescent="0.3">
      <c r="A62" s="24" t="s">
        <v>257</v>
      </c>
      <c r="B62" s="164">
        <v>32290</v>
      </c>
      <c r="C62" s="164">
        <v>101306</v>
      </c>
      <c r="D62" s="164">
        <v>187584</v>
      </c>
      <c r="E62" s="164">
        <v>566584</v>
      </c>
      <c r="F62" s="164">
        <v>887764</v>
      </c>
      <c r="G62" s="164">
        <v>6836352</v>
      </c>
      <c r="H62" s="165">
        <v>2927513</v>
      </c>
      <c r="I62" s="166">
        <f>'Operating Revenue I - 2015'!G62/'Operating Revenue I - 2015'!B62</f>
        <v>52.010625416769031</v>
      </c>
      <c r="J62" s="167">
        <f>'Operating Revenue I - 2015'!K62/'Operating Revenue I - 2015'!B62</f>
        <v>0</v>
      </c>
      <c r="K62" s="166">
        <f>'Operating Revenue I - 2015'!L62/'Operating Revenue I - 2015'!B62</f>
        <v>0.18279050994981225</v>
      </c>
      <c r="L62" s="168">
        <f>F62/'Operating Revenue I - 2015'!B62</f>
        <v>7.7893166742708733</v>
      </c>
      <c r="M62" s="169">
        <f>G62/'Operating Revenue I - 2015'!B62</f>
        <v>59.982732600989713</v>
      </c>
    </row>
    <row r="63" spans="1:44" ht="13" x14ac:dyDescent="0.3">
      <c r="A63" s="24" t="s">
        <v>59</v>
      </c>
      <c r="B63" s="164">
        <v>10514</v>
      </c>
      <c r="C63" s="164">
        <v>64</v>
      </c>
      <c r="D63" s="164">
        <v>11845</v>
      </c>
      <c r="E63" s="164">
        <v>2121</v>
      </c>
      <c r="F63" s="164">
        <v>24544</v>
      </c>
      <c r="G63" s="164">
        <v>532055</v>
      </c>
      <c r="H63" s="165">
        <v>120394</v>
      </c>
      <c r="I63" s="166">
        <f>'Operating Revenue I - 2015'!G63/'Operating Revenue I - 2015'!B63</f>
        <v>21.478978511367174</v>
      </c>
      <c r="J63" s="167">
        <f>'Operating Revenue I - 2015'!K63/'Operating Revenue I - 2015'!B63</f>
        <v>1.0037371535347244</v>
      </c>
      <c r="K63" s="166">
        <f>'Operating Revenue I - 2015'!L63/'Operating Revenue I - 2015'!B63</f>
        <v>9.6409663211282651E-2</v>
      </c>
      <c r="L63" s="168">
        <f>F63/'Operating Revenue I - 2015'!B63</f>
        <v>1.0919606709080394</v>
      </c>
      <c r="M63" s="169">
        <f>G63/'Operating Revenue I - 2015'!B63</f>
        <v>23.671085999021223</v>
      </c>
    </row>
    <row r="64" spans="1:44" ht="13" x14ac:dyDescent="0.3">
      <c r="A64" s="24" t="s">
        <v>66</v>
      </c>
      <c r="B64" s="164">
        <v>34330</v>
      </c>
      <c r="C64" s="164">
        <v>8837</v>
      </c>
      <c r="D64" s="164">
        <v>12055</v>
      </c>
      <c r="E64" s="164">
        <v>69060</v>
      </c>
      <c r="F64" s="164">
        <v>124282</v>
      </c>
      <c r="G64" s="164">
        <v>1602249</v>
      </c>
      <c r="H64" s="165">
        <v>572714</v>
      </c>
      <c r="I64" s="166">
        <f>'Operating Revenue I - 2015'!G64/'Operating Revenue I - 2015'!B64</f>
        <v>23.126997912317329</v>
      </c>
      <c r="J64" s="167">
        <f>'Operating Revenue I - 2015'!K64/'Operating Revenue I - 2015'!B64</f>
        <v>1.5572108559498956</v>
      </c>
      <c r="K64" s="166">
        <f>'Operating Revenue I - 2015'!L64/'Operating Revenue I - 2015'!B64</f>
        <v>0</v>
      </c>
      <c r="L64" s="168">
        <f>F64/'Operating Revenue I - 2015'!B64</f>
        <v>2.0756910229645094</v>
      </c>
      <c r="M64" s="169">
        <f>G64/'Operating Revenue I - 2015'!B64</f>
        <v>26.759899791231732</v>
      </c>
    </row>
    <row r="65" spans="1:44" ht="13" x14ac:dyDescent="0.3">
      <c r="A65" s="28" t="s">
        <v>258</v>
      </c>
      <c r="B65" s="164">
        <v>8643</v>
      </c>
      <c r="C65" s="164">
        <v>18702</v>
      </c>
      <c r="D65" s="164">
        <v>4203</v>
      </c>
      <c r="E65" s="164">
        <v>2232</v>
      </c>
      <c r="F65" s="164">
        <v>33780</v>
      </c>
      <c r="G65" s="164">
        <v>1201732</v>
      </c>
      <c r="H65" s="165">
        <v>812465</v>
      </c>
      <c r="I65" s="166">
        <f>'Operating Revenue I - 2015'!G65/'Operating Revenue I - 2015'!B65</f>
        <v>21.393638170974157</v>
      </c>
      <c r="J65" s="167">
        <f>'Operating Revenue I - 2015'!K65/'Operating Revenue I - 2015'!B65</f>
        <v>1.5961852646497254</v>
      </c>
      <c r="K65" s="166">
        <f>'Operating Revenue I - 2015'!L65/'Operating Revenue I - 2015'!B65</f>
        <v>0</v>
      </c>
      <c r="L65" s="168">
        <f>F65/'Operating Revenue I - 2015'!B65</f>
        <v>0.66492136291163906</v>
      </c>
      <c r="M65" s="169">
        <f>G65/'Operating Revenue I - 2015'!B65</f>
        <v>23.654744798535521</v>
      </c>
    </row>
    <row r="66" spans="1:44" ht="13" x14ac:dyDescent="0.3">
      <c r="A66" s="24" t="s">
        <v>60</v>
      </c>
      <c r="B66" s="164">
        <v>0</v>
      </c>
      <c r="C66" s="164">
        <v>0</v>
      </c>
      <c r="D66" s="164">
        <v>0</v>
      </c>
      <c r="E66" s="164">
        <v>0</v>
      </c>
      <c r="F66" s="164">
        <v>0</v>
      </c>
      <c r="G66" s="164">
        <v>80000</v>
      </c>
      <c r="H66" s="165">
        <v>0</v>
      </c>
      <c r="I66" s="166">
        <f>'Operating Revenue I - 2015'!G66/'Operating Revenue I - 2015'!B66</f>
        <v>83.594566353187048</v>
      </c>
      <c r="J66" s="167">
        <f>'Operating Revenue I - 2015'!K66/'Operating Revenue I - 2015'!B66</f>
        <v>0</v>
      </c>
      <c r="K66" s="166">
        <f>'Operating Revenue I - 2015'!L66/'Operating Revenue I - 2015'!B66</f>
        <v>0</v>
      </c>
      <c r="L66" s="168">
        <f>F66/'Operating Revenue I - 2015'!B66</f>
        <v>0</v>
      </c>
      <c r="M66" s="169">
        <f>G66/'Operating Revenue I - 2015'!B66</f>
        <v>83.594566353187048</v>
      </c>
    </row>
    <row r="67" spans="1:44" ht="13" x14ac:dyDescent="0.3">
      <c r="A67" s="24" t="s">
        <v>259</v>
      </c>
      <c r="B67" s="164">
        <v>18774</v>
      </c>
      <c r="C67" s="164">
        <v>0</v>
      </c>
      <c r="D67" s="164">
        <v>8665</v>
      </c>
      <c r="E67" s="164">
        <v>9100</v>
      </c>
      <c r="F67" s="164">
        <v>36539</v>
      </c>
      <c r="G67" s="164">
        <v>943539</v>
      </c>
      <c r="H67" s="165">
        <v>830000</v>
      </c>
      <c r="I67" s="166">
        <f>'Operating Revenue I - 2015'!G67/'Operating Revenue I - 2015'!B67</f>
        <v>17.40311832826551</v>
      </c>
      <c r="J67" s="167">
        <f>'Operating Revenue I - 2015'!K67/'Operating Revenue I - 2015'!B67</f>
        <v>1.2507817385866167</v>
      </c>
      <c r="K67" s="166">
        <f>'Operating Revenue I - 2015'!L67/'Operating Revenue I - 2015'!B67</f>
        <v>0.90573850035582582</v>
      </c>
      <c r="L67" s="168">
        <f>F67/'Operating Revenue I - 2015'!B67</f>
        <v>0.787970930107179</v>
      </c>
      <c r="M67" s="169">
        <f>G67/'Operating Revenue I - 2015'!B67</f>
        <v>20.347609497315133</v>
      </c>
    </row>
    <row r="68" spans="1:44" ht="13" x14ac:dyDescent="0.3">
      <c r="A68" s="24" t="s">
        <v>260</v>
      </c>
      <c r="B68" s="164">
        <v>86966</v>
      </c>
      <c r="C68" s="164">
        <v>4737</v>
      </c>
      <c r="D68" s="164">
        <v>100</v>
      </c>
      <c r="E68" s="164">
        <v>5733</v>
      </c>
      <c r="F68" s="164">
        <v>97536</v>
      </c>
      <c r="G68" s="164">
        <v>3172743</v>
      </c>
      <c r="H68" s="165">
        <v>1527646</v>
      </c>
      <c r="I68" s="166">
        <f>'Operating Revenue I - 2015'!G68/'Operating Revenue I - 2015'!B68</f>
        <v>75.016391394517882</v>
      </c>
      <c r="J68" s="167">
        <f>'Operating Revenue I - 2015'!K68/'Operating Revenue I - 2015'!B68</f>
        <v>1.8234426925863922</v>
      </c>
      <c r="K68" s="166">
        <f>'Operating Revenue I - 2015'!L68/'Operating Revenue I - 2015'!B68</f>
        <v>0</v>
      </c>
      <c r="L68" s="168">
        <f>F68/'Operating Revenue I - 2015'!B68</f>
        <v>2.437120511731341</v>
      </c>
      <c r="M68" s="169">
        <f>G68/'Operating Revenue I - 2015'!B68</f>
        <v>79.276954598835616</v>
      </c>
    </row>
    <row r="69" spans="1:44" ht="13" x14ac:dyDescent="0.3">
      <c r="A69" s="24" t="s">
        <v>261</v>
      </c>
      <c r="B69" s="164">
        <v>18374</v>
      </c>
      <c r="C69" s="164">
        <v>3249</v>
      </c>
      <c r="D69" s="164">
        <v>128</v>
      </c>
      <c r="E69" s="164">
        <v>3602</v>
      </c>
      <c r="F69" s="164">
        <v>25353</v>
      </c>
      <c r="G69" s="164">
        <v>1591837</v>
      </c>
      <c r="H69" s="165">
        <v>3406932</v>
      </c>
      <c r="I69" s="166">
        <f>'Operating Revenue I - 2015'!G69/'Operating Revenue I - 2015'!B69</f>
        <v>59.587328364064341</v>
      </c>
      <c r="J69" s="167">
        <f>'Operating Revenue I - 2015'!K69/'Operating Revenue I - 2015'!B69</f>
        <v>1.8675166732051784</v>
      </c>
      <c r="K69" s="166">
        <f>'Operating Revenue I - 2015'!L69/'Operating Revenue I - 2015'!B69</f>
        <v>0</v>
      </c>
      <c r="L69" s="168">
        <f>F69/'Operating Revenue I - 2015'!B69</f>
        <v>0.99462534327187135</v>
      </c>
      <c r="M69" s="169">
        <f>G69/'Operating Revenue I - 2015'!B69</f>
        <v>62.449470380541392</v>
      </c>
    </row>
    <row r="70" spans="1:44" ht="13" x14ac:dyDescent="0.3">
      <c r="A70" s="24" t="s">
        <v>262</v>
      </c>
      <c r="B70" s="164">
        <v>12952</v>
      </c>
      <c r="C70" s="164">
        <v>464</v>
      </c>
      <c r="D70" s="164">
        <v>95</v>
      </c>
      <c r="E70" s="164">
        <v>2605</v>
      </c>
      <c r="F70" s="164">
        <v>16116</v>
      </c>
      <c r="G70" s="164">
        <v>305694</v>
      </c>
      <c r="H70" s="165">
        <v>50479</v>
      </c>
      <c r="I70" s="166">
        <f>'Operating Revenue I - 2015'!G70/'Operating Revenue I - 2015'!B70</f>
        <v>24.009917648100593</v>
      </c>
      <c r="J70" s="167">
        <f>'Operating Revenue I - 2015'!K70/'Operating Revenue I - 2015'!B70</f>
        <v>1.6323386168422918</v>
      </c>
      <c r="K70" s="166">
        <f>'Operating Revenue I - 2015'!L70/'Operating Revenue I - 2015'!B70</f>
        <v>0</v>
      </c>
      <c r="L70" s="168">
        <f>F70/'Operating Revenue I - 2015'!B70</f>
        <v>1.4270787213317984</v>
      </c>
      <c r="M70" s="169">
        <f>G70/'Operating Revenue I - 2015'!B70</f>
        <v>27.069334986274683</v>
      </c>
    </row>
    <row r="71" spans="1:44" ht="13" x14ac:dyDescent="0.3">
      <c r="A71" s="24" t="s">
        <v>61</v>
      </c>
      <c r="B71" s="164">
        <v>10497</v>
      </c>
      <c r="C71" s="164">
        <v>917</v>
      </c>
      <c r="D71" s="164">
        <v>100</v>
      </c>
      <c r="E71" s="164">
        <v>0</v>
      </c>
      <c r="F71" s="164">
        <v>11514</v>
      </c>
      <c r="G71" s="164">
        <v>421967</v>
      </c>
      <c r="H71" s="165">
        <v>1207214</v>
      </c>
      <c r="I71" s="166">
        <f>'Operating Revenue I - 2015'!G71/'Operating Revenue I - 2015'!B71</f>
        <v>25.684822879428015</v>
      </c>
      <c r="J71" s="167">
        <f>'Operating Revenue I - 2015'!K71/'Operating Revenue I - 2015'!B71</f>
        <v>0.85745856353591166</v>
      </c>
      <c r="K71" s="166">
        <f>'Operating Revenue I - 2015'!L71/'Operating Revenue I - 2015'!B71</f>
        <v>0.13649658758531036</v>
      </c>
      <c r="L71" s="168">
        <f>F71/'Operating Revenue I - 2015'!B71</f>
        <v>0.74839129021774453</v>
      </c>
      <c r="M71" s="169">
        <f>G71/'Operating Revenue I - 2015'!B71</f>
        <v>27.427169320766982</v>
      </c>
    </row>
    <row r="72" spans="1:44" ht="13" x14ac:dyDescent="0.3">
      <c r="A72" s="156" t="s">
        <v>263</v>
      </c>
      <c r="B72" s="164">
        <v>9208</v>
      </c>
      <c r="C72" s="164">
        <v>4599</v>
      </c>
      <c r="D72" s="164">
        <v>6081</v>
      </c>
      <c r="E72" s="164">
        <v>330</v>
      </c>
      <c r="F72" s="164">
        <v>20218</v>
      </c>
      <c r="G72" s="164">
        <v>591655</v>
      </c>
      <c r="H72" s="165">
        <v>69867</v>
      </c>
      <c r="I72" s="166">
        <f>'Operating Revenue I - 2015'!G72/'Operating Revenue I - 2015'!B72</f>
        <v>36.574409665019218</v>
      </c>
      <c r="J72" s="167">
        <f>'Operating Revenue I - 2015'!K72/'Operating Revenue I - 2015'!B72</f>
        <v>2.651084568918177</v>
      </c>
      <c r="K72" s="166">
        <f>'Operating Revenue I - 2015'!L72/'Operating Revenue I - 2015'!B72</f>
        <v>0</v>
      </c>
      <c r="L72" s="168">
        <f>F72/'Operating Revenue I - 2015'!B72</f>
        <v>1.3878363536518397</v>
      </c>
      <c r="M72" s="169">
        <f>G72/'Operating Revenue I - 2015'!B72</f>
        <v>40.613330587589239</v>
      </c>
    </row>
    <row r="73" spans="1:44" ht="13" x14ac:dyDescent="0.3">
      <c r="A73" s="79" t="s">
        <v>62</v>
      </c>
      <c r="B73" s="211">
        <f>SUM(B5:B72)</f>
        <v>3152339</v>
      </c>
      <c r="C73" s="211">
        <f t="shared" ref="C73:H73" si="0">SUM(C5:C72)</f>
        <v>1273215</v>
      </c>
      <c r="D73" s="211">
        <f t="shared" si="0"/>
        <v>820950</v>
      </c>
      <c r="E73" s="211">
        <f t="shared" si="0"/>
        <v>2171549</v>
      </c>
      <c r="F73" s="211">
        <f t="shared" si="0"/>
        <v>7421337</v>
      </c>
      <c r="G73" s="211">
        <f t="shared" si="0"/>
        <v>245950449</v>
      </c>
      <c r="H73" s="211">
        <f t="shared" si="0"/>
        <v>341510406</v>
      </c>
      <c r="I73" s="212">
        <f>'Operating Revenue I - 2015'!G73/'Operating Revenue I - 2015'!B73</f>
        <v>49.604949018187241</v>
      </c>
      <c r="J73" s="213">
        <f>'Operating Revenue I - 2015'!K73/'Operating Revenue I - 2015'!B73</f>
        <v>1.0947790788113834</v>
      </c>
      <c r="K73" s="212">
        <f>'Operating Revenue I - 2015'!L73/'Operating Revenue I - 2015'!B73</f>
        <v>0.12847054561726881</v>
      </c>
      <c r="L73" s="214">
        <f>F73/'Operating Revenue I - 2015'!B73</f>
        <v>1.5814136398989953</v>
      </c>
      <c r="M73" s="215">
        <f>G73/'Operating Revenue I - 2015'!B73</f>
        <v>52.409612282514892</v>
      </c>
    </row>
    <row r="74" spans="1:44" s="111" customFormat="1" ht="13" x14ac:dyDescent="0.3">
      <c r="A74" s="183" t="s">
        <v>82</v>
      </c>
      <c r="B74" s="111" t="s">
        <v>311</v>
      </c>
      <c r="E74" s="112"/>
      <c r="I74" s="320">
        <v>32.49</v>
      </c>
      <c r="J74" s="320">
        <v>2.64</v>
      </c>
      <c r="K74" s="320">
        <v>0.17</v>
      </c>
      <c r="L74" s="320">
        <v>2.6</v>
      </c>
      <c r="M74" s="320">
        <v>37.9</v>
      </c>
    </row>
    <row r="75" spans="1:44" s="19" customFormat="1" ht="13" x14ac:dyDescent="0.3">
      <c r="A75" s="57"/>
      <c r="B75" s="21"/>
      <c r="C75" s="21"/>
      <c r="D75" s="21"/>
      <c r="E75" s="21"/>
      <c r="F75" s="21"/>
      <c r="G75" s="21"/>
      <c r="H75" s="21"/>
      <c r="I75" s="58"/>
      <c r="J75" s="59"/>
      <c r="K75" s="59"/>
      <c r="L75" s="59"/>
      <c r="M75" s="54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3" x14ac:dyDescent="0.3">
      <c r="A76" s="57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44" ht="13" x14ac:dyDescent="0.3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</row>
    <row r="79" spans="1:44" x14ac:dyDescent="0.25">
      <c r="L79" s="21"/>
      <c r="M79" s="21"/>
      <c r="AQ79"/>
      <c r="AR79"/>
    </row>
    <row r="80" spans="1:44" ht="13" x14ac:dyDescent="0.3">
      <c r="A80" s="19" t="s">
        <v>299</v>
      </c>
      <c r="B80" s="21"/>
      <c r="D80" s="110"/>
      <c r="E80" s="110"/>
      <c r="F80" s="1" t="s">
        <v>300</v>
      </c>
      <c r="G80" s="52"/>
      <c r="H80" s="52"/>
      <c r="I80" s="52"/>
      <c r="J80" s="52"/>
      <c r="K80" s="52"/>
      <c r="L80" s="52"/>
      <c r="M80" s="52"/>
      <c r="N80" s="52"/>
      <c r="O80" s="52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2:44" x14ac:dyDescent="0.25">
      <c r="L81" s="21"/>
      <c r="M81" s="21"/>
      <c r="AQ81"/>
      <c r="AR81"/>
    </row>
    <row r="82" spans="12:44" x14ac:dyDescent="0.25">
      <c r="L82" s="21"/>
      <c r="M82" s="21"/>
      <c r="AQ82"/>
      <c r="AR82"/>
    </row>
  </sheetData>
  <mergeCells count="4">
    <mergeCell ref="A1:M2"/>
    <mergeCell ref="I3:M3"/>
    <mergeCell ref="A3:A4"/>
    <mergeCell ref="B3:H3"/>
  </mergeCells>
  <phoneticPr fontId="0" type="noConversion"/>
  <printOptions horizontalCentered="1" verticalCentered="1" gridLines="1"/>
  <pageMargins left="0.5" right="0.5" top="0.65" bottom="0.6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zoomScaleNormal="100" workbookViewId="0">
      <pane xSplit="1" ySplit="4" topLeftCell="B17" activePane="bottomRight" state="frozen"/>
      <selection pane="topRight" activeCell="B1" sqref="B1"/>
      <selection pane="bottomLeft" activeCell="A3" sqref="A3"/>
      <selection pane="bottomRight" activeCell="M26" sqref="M26"/>
    </sheetView>
  </sheetViews>
  <sheetFormatPr defaultRowHeight="13" x14ac:dyDescent="0.3"/>
  <cols>
    <col min="1" max="1" width="29.81640625" style="70" bestFit="1" customWidth="1"/>
    <col min="2" max="2" width="9.81640625" style="70" bestFit="1" customWidth="1"/>
    <col min="3" max="3" width="1.81640625" style="70" bestFit="1" customWidth="1"/>
    <col min="4" max="6" width="8.81640625" style="198" bestFit="1" customWidth="1"/>
    <col min="7" max="7" width="6.81640625" style="198" bestFit="1" customWidth="1"/>
    <col min="8" max="8" width="6" style="198" bestFit="1" customWidth="1"/>
    <col min="9" max="9" width="8.81640625" style="198" bestFit="1" customWidth="1"/>
    <col min="10" max="10" width="8.1796875" style="198" bestFit="1" customWidth="1"/>
    <col min="11" max="11" width="8" style="198" bestFit="1" customWidth="1"/>
    <col min="12" max="12" width="8.1796875" style="198" bestFit="1" customWidth="1"/>
    <col min="13" max="13" width="7" style="198" bestFit="1" customWidth="1"/>
    <col min="14" max="14" width="10.1796875" style="198" customWidth="1"/>
    <col min="15" max="15" width="6.36328125" style="198" bestFit="1" customWidth="1"/>
    <col min="16" max="16" width="6.81640625" style="114" customWidth="1"/>
    <col min="17" max="28" width="9.1796875" style="117"/>
    <col min="29" max="16384" width="8.7265625" style="70"/>
  </cols>
  <sheetData>
    <row r="1" spans="1:28" s="195" customFormat="1" ht="13" customHeight="1" x14ac:dyDescent="0.35">
      <c r="A1" s="369" t="s">
        <v>178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1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</row>
    <row r="2" spans="1:28" s="195" customFormat="1" ht="13" customHeight="1" x14ac:dyDescent="0.35">
      <c r="A2" s="372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</row>
    <row r="3" spans="1:28" s="130" customFormat="1" ht="12.75" customHeight="1" x14ac:dyDescent="0.3">
      <c r="A3" s="407" t="s">
        <v>23</v>
      </c>
      <c r="B3" s="409" t="s">
        <v>2</v>
      </c>
      <c r="C3" s="350"/>
      <c r="D3" s="411" t="s">
        <v>179</v>
      </c>
      <c r="E3" s="411"/>
      <c r="F3" s="411"/>
      <c r="G3" s="411"/>
      <c r="H3" s="411"/>
      <c r="I3" s="411" t="s">
        <v>180</v>
      </c>
      <c r="J3" s="411"/>
      <c r="K3" s="411"/>
      <c r="L3" s="411"/>
      <c r="M3" s="411"/>
      <c r="N3" s="411"/>
      <c r="O3" s="411"/>
      <c r="P3" s="412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</row>
    <row r="4" spans="1:28" s="197" customFormat="1" ht="44.25" customHeight="1" x14ac:dyDescent="0.3">
      <c r="A4" s="408"/>
      <c r="B4" s="410"/>
      <c r="C4" s="352"/>
      <c r="D4" s="80" t="s">
        <v>181</v>
      </c>
      <c r="E4" s="80" t="s">
        <v>182</v>
      </c>
      <c r="F4" s="80" t="s">
        <v>183</v>
      </c>
      <c r="G4" s="80" t="s">
        <v>285</v>
      </c>
      <c r="H4" s="173" t="s">
        <v>184</v>
      </c>
      <c r="I4" s="80" t="s">
        <v>185</v>
      </c>
      <c r="J4" s="80" t="s">
        <v>186</v>
      </c>
      <c r="K4" s="80" t="s">
        <v>187</v>
      </c>
      <c r="L4" s="80" t="s">
        <v>125</v>
      </c>
      <c r="M4" s="80" t="s">
        <v>188</v>
      </c>
      <c r="N4" s="80" t="s">
        <v>189</v>
      </c>
      <c r="O4" s="80" t="s">
        <v>285</v>
      </c>
      <c r="P4" s="174" t="s">
        <v>184</v>
      </c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</row>
    <row r="5" spans="1:28" ht="13" customHeight="1" x14ac:dyDescent="0.3">
      <c r="A5" s="113" t="s">
        <v>232</v>
      </c>
      <c r="B5" s="71">
        <v>62577</v>
      </c>
      <c r="C5" s="71"/>
      <c r="D5" s="73">
        <v>684801</v>
      </c>
      <c r="E5" s="73">
        <v>281636</v>
      </c>
      <c r="F5" s="73">
        <v>966437</v>
      </c>
      <c r="G5" s="109">
        <f>F5/'Operating Expenditures 2 - 2015'!O5</f>
        <v>0.6822431555926407</v>
      </c>
      <c r="H5" s="175">
        <f>F5/B5</f>
        <v>15.443965035076785</v>
      </c>
      <c r="I5" s="73">
        <v>83429</v>
      </c>
      <c r="J5" s="73">
        <v>8402</v>
      </c>
      <c r="K5" s="73">
        <v>30303</v>
      </c>
      <c r="L5" s="73">
        <v>6075</v>
      </c>
      <c r="M5" s="73">
        <v>0</v>
      </c>
      <c r="N5" s="73">
        <f>SUM(I5:M5)</f>
        <v>128209</v>
      </c>
      <c r="O5" s="69">
        <f>N5/'Operating Expenditures 2 - 2015'!O5</f>
        <v>9.0507413039211948E-2</v>
      </c>
      <c r="P5" s="116">
        <f>N5/B5</f>
        <v>2.0488198539399458</v>
      </c>
    </row>
    <row r="6" spans="1:28" ht="13" customHeight="1" x14ac:dyDescent="0.3">
      <c r="A6" s="113" t="s">
        <v>31</v>
      </c>
      <c r="B6" s="71">
        <v>25683</v>
      </c>
      <c r="C6" s="71"/>
      <c r="D6" s="73">
        <v>424836</v>
      </c>
      <c r="E6" s="73">
        <v>140189</v>
      </c>
      <c r="F6" s="73">
        <v>565025</v>
      </c>
      <c r="G6" s="109">
        <f>F6/'Operating Expenditures 2 - 2015'!O6</f>
        <v>0.65102321342361991</v>
      </c>
      <c r="H6" s="175">
        <f t="shared" ref="H6:H69" si="0">F6/B6</f>
        <v>21.99996106373866</v>
      </c>
      <c r="I6" s="73">
        <v>45689</v>
      </c>
      <c r="J6" s="73">
        <v>6219</v>
      </c>
      <c r="K6" s="73">
        <v>6128</v>
      </c>
      <c r="L6" s="73">
        <v>1969</v>
      </c>
      <c r="M6" s="73">
        <v>0</v>
      </c>
      <c r="N6" s="73">
        <f t="shared" ref="N6:N69" si="1">SUM(I6:M6)</f>
        <v>60005</v>
      </c>
      <c r="O6" s="69">
        <f>N6/'Operating Expenditures 2 - 2015'!O6</f>
        <v>6.9137910572955735E-2</v>
      </c>
      <c r="P6" s="116">
        <f t="shared" ref="P6:P69" si="2">N6/B6</f>
        <v>2.3363703617178677</v>
      </c>
    </row>
    <row r="7" spans="1:28" ht="13" customHeight="1" x14ac:dyDescent="0.3">
      <c r="A7" s="113" t="s">
        <v>233</v>
      </c>
      <c r="B7" s="71">
        <v>119455</v>
      </c>
      <c r="C7" s="71"/>
      <c r="D7" s="73">
        <v>2724254</v>
      </c>
      <c r="E7" s="73">
        <v>847944</v>
      </c>
      <c r="F7" s="73">
        <v>3572198</v>
      </c>
      <c r="G7" s="109">
        <f>F7/'Operating Expenditures 2 - 2015'!O7</f>
        <v>0.59502468999049707</v>
      </c>
      <c r="H7" s="175">
        <f t="shared" si="0"/>
        <v>29.904131262818634</v>
      </c>
      <c r="I7" s="73">
        <v>423473</v>
      </c>
      <c r="J7" s="73">
        <v>36055</v>
      </c>
      <c r="K7" s="73">
        <v>0</v>
      </c>
      <c r="L7" s="73">
        <v>28990</v>
      </c>
      <c r="M7" s="73">
        <v>260</v>
      </c>
      <c r="N7" s="73">
        <f t="shared" si="1"/>
        <v>488778</v>
      </c>
      <c r="O7" s="69">
        <f>N7/'Operating Expenditures 2 - 2015'!O7</f>
        <v>8.1416253501114783E-2</v>
      </c>
      <c r="P7" s="116">
        <f t="shared" si="2"/>
        <v>4.0917332886861164</v>
      </c>
    </row>
    <row r="8" spans="1:28" ht="13" customHeight="1" x14ac:dyDescent="0.3">
      <c r="A8" s="113" t="s">
        <v>234</v>
      </c>
      <c r="B8" s="71">
        <v>22842</v>
      </c>
      <c r="C8" s="71"/>
      <c r="D8" s="73">
        <v>421271</v>
      </c>
      <c r="E8" s="73">
        <v>237420</v>
      </c>
      <c r="F8" s="73">
        <v>658691</v>
      </c>
      <c r="G8" s="109">
        <f>F8/'Operating Expenditures 2 - 2015'!O8</f>
        <v>0.68146910482890621</v>
      </c>
      <c r="H8" s="175">
        <f t="shared" si="0"/>
        <v>28.836835653620522</v>
      </c>
      <c r="I8" s="73">
        <v>50111</v>
      </c>
      <c r="J8" s="73">
        <v>1031</v>
      </c>
      <c r="K8" s="73">
        <v>18515</v>
      </c>
      <c r="L8" s="73">
        <v>9483</v>
      </c>
      <c r="M8" s="73">
        <v>60</v>
      </c>
      <c r="N8" s="73">
        <f t="shared" si="1"/>
        <v>79200</v>
      </c>
      <c r="O8" s="69">
        <f>N8/'Operating Expenditures 2 - 2015'!O8</f>
        <v>8.1938804541810004E-2</v>
      </c>
      <c r="P8" s="116">
        <f t="shared" si="2"/>
        <v>3.467297084318361</v>
      </c>
    </row>
    <row r="9" spans="1:28" ht="13" customHeight="1" x14ac:dyDescent="0.3">
      <c r="A9" s="113" t="s">
        <v>32</v>
      </c>
      <c r="B9" s="71">
        <v>30263</v>
      </c>
      <c r="C9" s="71"/>
      <c r="D9" s="73">
        <v>271000</v>
      </c>
      <c r="E9" s="73">
        <v>36966</v>
      </c>
      <c r="F9" s="73">
        <v>307966</v>
      </c>
      <c r="G9" s="109">
        <f>F9/'Operating Expenditures 2 - 2015'!O9</f>
        <v>0.62558350227306891</v>
      </c>
      <c r="H9" s="175">
        <f t="shared" si="0"/>
        <v>10.176320919935234</v>
      </c>
      <c r="I9" s="73">
        <v>26032</v>
      </c>
      <c r="J9" s="73">
        <v>2610</v>
      </c>
      <c r="K9" s="73">
        <v>6257</v>
      </c>
      <c r="L9" s="73">
        <v>3945</v>
      </c>
      <c r="M9" s="73">
        <v>0</v>
      </c>
      <c r="N9" s="73">
        <f t="shared" si="1"/>
        <v>38844</v>
      </c>
      <c r="O9" s="69">
        <f>N9/'Operating Expenditures 2 - 2015'!O9</f>
        <v>7.8905351767062232E-2</v>
      </c>
      <c r="P9" s="116">
        <f t="shared" si="2"/>
        <v>1.2835475663351288</v>
      </c>
    </row>
    <row r="10" spans="1:28" ht="13" customHeight="1" x14ac:dyDescent="0.3">
      <c r="A10" s="113" t="s">
        <v>235</v>
      </c>
      <c r="B10" s="71">
        <v>41103</v>
      </c>
      <c r="C10" s="71"/>
      <c r="D10" s="73">
        <v>301934</v>
      </c>
      <c r="E10" s="73">
        <v>102244</v>
      </c>
      <c r="F10" s="73">
        <v>404178</v>
      </c>
      <c r="G10" s="109">
        <f>F10/'Operating Expenditures 2 - 2015'!O10</f>
        <v>0.6341001939115537</v>
      </c>
      <c r="H10" s="175">
        <f t="shared" si="0"/>
        <v>9.8332968396467404</v>
      </c>
      <c r="I10" s="73">
        <v>57958</v>
      </c>
      <c r="J10" s="73">
        <v>9142</v>
      </c>
      <c r="K10" s="73">
        <v>6000</v>
      </c>
      <c r="L10" s="73">
        <v>6119</v>
      </c>
      <c r="M10" s="73">
        <v>0</v>
      </c>
      <c r="N10" s="73">
        <f t="shared" si="1"/>
        <v>79219</v>
      </c>
      <c r="O10" s="69">
        <f>N10/'Operating Expenditures 2 - 2015'!O10</f>
        <v>0.12428381371939931</v>
      </c>
      <c r="P10" s="116">
        <f t="shared" si="2"/>
        <v>1.9273289054326934</v>
      </c>
    </row>
    <row r="11" spans="1:28" ht="13" customHeight="1" x14ac:dyDescent="0.3">
      <c r="A11" s="113" t="s">
        <v>236</v>
      </c>
      <c r="B11" s="71">
        <v>36462</v>
      </c>
      <c r="C11" s="71"/>
      <c r="D11" s="73">
        <v>697553</v>
      </c>
      <c r="E11" s="73">
        <v>347786</v>
      </c>
      <c r="F11" s="73">
        <v>1045339</v>
      </c>
      <c r="G11" s="109">
        <f>F11/'Operating Expenditures 2 - 2015'!O11</f>
        <v>0.65925908173864345</v>
      </c>
      <c r="H11" s="175">
        <f t="shared" si="0"/>
        <v>28.669272118918325</v>
      </c>
      <c r="I11" s="73">
        <v>58708</v>
      </c>
      <c r="J11" s="73">
        <v>6303</v>
      </c>
      <c r="K11" s="73">
        <v>43811</v>
      </c>
      <c r="L11" s="73">
        <v>45893</v>
      </c>
      <c r="M11" s="73">
        <v>2287</v>
      </c>
      <c r="N11" s="73">
        <f t="shared" si="1"/>
        <v>157002</v>
      </c>
      <c r="O11" s="69">
        <f>N11/'Operating Expenditures 2 - 2015'!O11</f>
        <v>9.9015720595070592E-2</v>
      </c>
      <c r="P11" s="116">
        <f t="shared" si="2"/>
        <v>4.3059075201579731</v>
      </c>
    </row>
    <row r="12" spans="1:28" ht="13" customHeight="1" x14ac:dyDescent="0.3">
      <c r="A12" s="113" t="s">
        <v>33</v>
      </c>
      <c r="B12" s="71">
        <v>13786</v>
      </c>
      <c r="C12" s="71"/>
      <c r="D12" s="73">
        <v>482420</v>
      </c>
      <c r="E12" s="73">
        <v>119872</v>
      </c>
      <c r="F12" s="73">
        <v>602292</v>
      </c>
      <c r="G12" s="109">
        <f>F12/'Operating Expenditures 2 - 2015'!O12</f>
        <v>0.59453157929545641</v>
      </c>
      <c r="H12" s="175">
        <f t="shared" si="0"/>
        <v>43.688669664877409</v>
      </c>
      <c r="I12" s="73">
        <v>36017</v>
      </c>
      <c r="J12" s="73">
        <v>4587</v>
      </c>
      <c r="K12" s="73">
        <v>8838</v>
      </c>
      <c r="L12" s="73">
        <v>7659</v>
      </c>
      <c r="M12" s="73">
        <v>0</v>
      </c>
      <c r="N12" s="73">
        <f t="shared" si="1"/>
        <v>57101</v>
      </c>
      <c r="O12" s="69">
        <f>N12/'Operating Expenditures 2 - 2015'!O12</f>
        <v>5.636526420631497E-2</v>
      </c>
      <c r="P12" s="116">
        <f t="shared" si="2"/>
        <v>4.1419556071376755</v>
      </c>
    </row>
    <row r="13" spans="1:28" ht="13" customHeight="1" x14ac:dyDescent="0.3">
      <c r="A13" s="113" t="s">
        <v>237</v>
      </c>
      <c r="B13" s="71">
        <v>125175</v>
      </c>
      <c r="C13" s="71"/>
      <c r="D13" s="73">
        <v>2531809</v>
      </c>
      <c r="E13" s="73">
        <v>744466</v>
      </c>
      <c r="F13" s="73">
        <v>3276275</v>
      </c>
      <c r="G13" s="109">
        <f>F13/'Operating Expenditures 2 - 2015'!O13</f>
        <v>0.55361812984364644</v>
      </c>
      <c r="H13" s="175">
        <f t="shared" si="0"/>
        <v>26.17355702017176</v>
      </c>
      <c r="I13" s="73">
        <v>391064</v>
      </c>
      <c r="J13" s="73">
        <v>34233</v>
      </c>
      <c r="K13" s="73">
        <v>169601</v>
      </c>
      <c r="L13" s="73">
        <v>77754</v>
      </c>
      <c r="M13" s="73">
        <v>27387</v>
      </c>
      <c r="N13" s="73">
        <f t="shared" si="1"/>
        <v>700039</v>
      </c>
      <c r="O13" s="69">
        <f>N13/'Operating Expenditures 2 - 2015'!O13</f>
        <v>0.11829113306960386</v>
      </c>
      <c r="P13" s="116">
        <f t="shared" si="2"/>
        <v>5.5924825244657477</v>
      </c>
    </row>
    <row r="14" spans="1:28" ht="13" customHeight="1" x14ac:dyDescent="0.3">
      <c r="A14" s="113" t="s">
        <v>34</v>
      </c>
      <c r="B14" s="71">
        <v>198788</v>
      </c>
      <c r="C14" s="71"/>
      <c r="D14" s="73">
        <v>3774692</v>
      </c>
      <c r="E14" s="73">
        <v>1664678</v>
      </c>
      <c r="F14" s="73">
        <v>5439370</v>
      </c>
      <c r="G14" s="109">
        <f>F14/'Operating Expenditures 2 - 2015'!O14</f>
        <v>0.60614384567929847</v>
      </c>
      <c r="H14" s="175">
        <f t="shared" si="0"/>
        <v>27.362667766665997</v>
      </c>
      <c r="I14" s="73">
        <v>349485</v>
      </c>
      <c r="J14" s="73">
        <v>46031</v>
      </c>
      <c r="K14" s="73">
        <v>456107</v>
      </c>
      <c r="L14" s="73">
        <v>199286</v>
      </c>
      <c r="M14" s="73">
        <v>6044</v>
      </c>
      <c r="N14" s="73">
        <f t="shared" si="1"/>
        <v>1056953</v>
      </c>
      <c r="O14" s="69">
        <f>N14/'Operating Expenditures 2 - 2015'!O14</f>
        <v>0.11778304401470605</v>
      </c>
      <c r="P14" s="116">
        <f t="shared" si="2"/>
        <v>5.3169859347646735</v>
      </c>
    </row>
    <row r="15" spans="1:28" ht="13" customHeight="1" x14ac:dyDescent="0.3">
      <c r="A15" s="113" t="s">
        <v>35</v>
      </c>
      <c r="B15" s="71">
        <v>9993</v>
      </c>
      <c r="C15" s="71"/>
      <c r="D15" s="73">
        <v>102209</v>
      </c>
      <c r="E15" s="73">
        <v>22526</v>
      </c>
      <c r="F15" s="73">
        <v>124735</v>
      </c>
      <c r="G15" s="109">
        <f>F15/'Operating Expenditures 2 - 2015'!O15</f>
        <v>0.53368503020656843</v>
      </c>
      <c r="H15" s="175">
        <f t="shared" si="0"/>
        <v>12.482237566296407</v>
      </c>
      <c r="I15" s="73">
        <v>22632</v>
      </c>
      <c r="J15" s="73">
        <v>2320</v>
      </c>
      <c r="K15" s="73">
        <v>0</v>
      </c>
      <c r="L15" s="73">
        <v>270</v>
      </c>
      <c r="M15" s="73">
        <v>0</v>
      </c>
      <c r="N15" s="73">
        <f t="shared" si="1"/>
        <v>25222</v>
      </c>
      <c r="O15" s="69">
        <f>N15/'Operating Expenditures 2 - 2015'!O15</f>
        <v>0.10791360750286663</v>
      </c>
      <c r="P15" s="116">
        <f t="shared" si="2"/>
        <v>2.5239667767437206</v>
      </c>
    </row>
    <row r="16" spans="1:28" ht="13" customHeight="1" x14ac:dyDescent="0.3">
      <c r="A16" s="113" t="s">
        <v>36</v>
      </c>
      <c r="B16" s="71">
        <v>6817</v>
      </c>
      <c r="C16" s="71"/>
      <c r="D16" s="73">
        <v>544855</v>
      </c>
      <c r="E16" s="73">
        <v>220115</v>
      </c>
      <c r="F16" s="73">
        <v>764970</v>
      </c>
      <c r="G16" s="109">
        <f>F16/'Operating Expenditures 2 - 2015'!O16</f>
        <v>0.55251120775019447</v>
      </c>
      <c r="H16" s="175">
        <f t="shared" si="0"/>
        <v>112.21505060877219</v>
      </c>
      <c r="I16" s="73">
        <v>44399</v>
      </c>
      <c r="J16" s="73">
        <v>5198</v>
      </c>
      <c r="K16" s="73">
        <v>5130</v>
      </c>
      <c r="L16" s="73">
        <v>4870</v>
      </c>
      <c r="M16" s="73">
        <v>23967</v>
      </c>
      <c r="N16" s="73">
        <f t="shared" si="1"/>
        <v>83564</v>
      </c>
      <c r="O16" s="69">
        <f>N16/'Operating Expenditures 2 - 2015'!O16</f>
        <v>6.0355368922228647E-2</v>
      </c>
      <c r="P16" s="116">
        <f t="shared" si="2"/>
        <v>12.258178084201262</v>
      </c>
    </row>
    <row r="17" spans="1:16" ht="13" customHeight="1" x14ac:dyDescent="0.3">
      <c r="A17" s="113" t="s">
        <v>238</v>
      </c>
      <c r="B17" s="71">
        <v>10147</v>
      </c>
      <c r="C17" s="71"/>
      <c r="D17" s="73">
        <v>140630</v>
      </c>
      <c r="E17" s="73">
        <v>21697</v>
      </c>
      <c r="F17" s="73">
        <v>162327</v>
      </c>
      <c r="G17" s="109">
        <f>F17/'Operating Expenditures 2 - 2015'!O17</f>
        <v>0.52906781566862326</v>
      </c>
      <c r="H17" s="175">
        <f t="shared" si="0"/>
        <v>15.997536217601262</v>
      </c>
      <c r="I17" s="73">
        <v>36546</v>
      </c>
      <c r="J17" s="73">
        <v>2792</v>
      </c>
      <c r="K17" s="73">
        <v>0</v>
      </c>
      <c r="L17" s="73">
        <v>3411</v>
      </c>
      <c r="M17" s="73">
        <v>0</v>
      </c>
      <c r="N17" s="73">
        <f t="shared" si="1"/>
        <v>42749</v>
      </c>
      <c r="O17" s="69">
        <f>N17/'Operating Expenditures 2 - 2015'!O17</f>
        <v>0.13933061075494513</v>
      </c>
      <c r="P17" s="116">
        <f t="shared" si="2"/>
        <v>4.2129693505469596</v>
      </c>
    </row>
    <row r="18" spans="1:16" ht="13" customHeight="1" x14ac:dyDescent="0.3">
      <c r="A18" s="113" t="s">
        <v>239</v>
      </c>
      <c r="B18" s="71">
        <v>16295</v>
      </c>
      <c r="C18" s="71"/>
      <c r="D18" s="73">
        <v>322459</v>
      </c>
      <c r="E18" s="73">
        <v>63572</v>
      </c>
      <c r="F18" s="73">
        <v>386031</v>
      </c>
      <c r="G18" s="109">
        <f>F18/'Operating Expenditures 2 - 2015'!O18</f>
        <v>0.61615407083925899</v>
      </c>
      <c r="H18" s="175">
        <f t="shared" si="0"/>
        <v>23.690150352868979</v>
      </c>
      <c r="I18" s="73">
        <v>31570</v>
      </c>
      <c r="J18" s="73">
        <v>2683</v>
      </c>
      <c r="K18" s="73">
        <v>4444</v>
      </c>
      <c r="L18" s="73">
        <v>7061</v>
      </c>
      <c r="M18" s="73">
        <v>0</v>
      </c>
      <c r="N18" s="73">
        <f t="shared" si="1"/>
        <v>45758</v>
      </c>
      <c r="O18" s="69">
        <f>N18/'Operating Expenditures 2 - 2015'!O18</f>
        <v>7.3035528166035396E-2</v>
      </c>
      <c r="P18" s="116">
        <f t="shared" si="2"/>
        <v>2.8081006443694383</v>
      </c>
    </row>
    <row r="19" spans="1:16" ht="13" customHeight="1" x14ac:dyDescent="0.3">
      <c r="A19" s="113" t="s">
        <v>240</v>
      </c>
      <c r="B19" s="71">
        <v>20142</v>
      </c>
      <c r="C19" s="71"/>
      <c r="D19" s="73">
        <v>354345</v>
      </c>
      <c r="E19" s="73">
        <v>53112</v>
      </c>
      <c r="F19" s="73">
        <v>407457</v>
      </c>
      <c r="G19" s="109">
        <f>F19/'Operating Expenditures 2 - 2015'!O19</f>
        <v>0.48397430567598448</v>
      </c>
      <c r="H19" s="175">
        <f t="shared" si="0"/>
        <v>20.229222520107239</v>
      </c>
      <c r="I19" s="73">
        <v>70784</v>
      </c>
      <c r="J19" s="73">
        <v>6479</v>
      </c>
      <c r="K19" s="73">
        <v>13894</v>
      </c>
      <c r="L19" s="73">
        <v>11351</v>
      </c>
      <c r="M19" s="73">
        <v>0</v>
      </c>
      <c r="N19" s="73">
        <f t="shared" si="1"/>
        <v>102508</v>
      </c>
      <c r="O19" s="69">
        <f>N19/'Operating Expenditures 2 - 2015'!O19</f>
        <v>0.12175821774134159</v>
      </c>
      <c r="P19" s="116">
        <f t="shared" si="2"/>
        <v>5.089266209909642</v>
      </c>
    </row>
    <row r="20" spans="1:16" ht="13" customHeight="1" x14ac:dyDescent="0.3">
      <c r="A20" s="113" t="s">
        <v>63</v>
      </c>
      <c r="B20" s="71">
        <v>27052</v>
      </c>
      <c r="C20" s="71"/>
      <c r="D20" s="73">
        <v>1211917</v>
      </c>
      <c r="E20" s="73">
        <v>380740</v>
      </c>
      <c r="F20" s="73">
        <v>1592657</v>
      </c>
      <c r="G20" s="109">
        <f>F20/'Operating Expenditures 2 - 2015'!O20</f>
        <v>0.75903773511169736</v>
      </c>
      <c r="H20" s="175">
        <f t="shared" si="0"/>
        <v>58.873909507614961</v>
      </c>
      <c r="I20" s="73">
        <v>103236</v>
      </c>
      <c r="J20" s="73">
        <v>7182</v>
      </c>
      <c r="K20" s="73">
        <v>19431</v>
      </c>
      <c r="L20" s="73">
        <v>43432</v>
      </c>
      <c r="M20" s="73">
        <v>0</v>
      </c>
      <c r="N20" s="73">
        <f t="shared" si="1"/>
        <v>173281</v>
      </c>
      <c r="O20" s="69">
        <f>N20/'Operating Expenditures 2 - 2015'!O20</f>
        <v>8.258326669075014E-2</v>
      </c>
      <c r="P20" s="116">
        <f t="shared" si="2"/>
        <v>6.4054783380156737</v>
      </c>
    </row>
    <row r="21" spans="1:16" ht="13" customHeight="1" x14ac:dyDescent="0.3">
      <c r="A21" s="113" t="s">
        <v>241</v>
      </c>
      <c r="B21" s="71">
        <v>446753</v>
      </c>
      <c r="C21" s="71"/>
      <c r="D21" s="73">
        <v>14446313</v>
      </c>
      <c r="E21" s="73">
        <v>6790302</v>
      </c>
      <c r="F21" s="73">
        <v>21236615</v>
      </c>
      <c r="G21" s="109">
        <f>F21/'Operating Expenditures 2 - 2015'!O21</f>
        <v>0.57624554339105583</v>
      </c>
      <c r="H21" s="175">
        <f t="shared" si="0"/>
        <v>47.535472621336623</v>
      </c>
      <c r="I21" s="73">
        <v>2714217</v>
      </c>
      <c r="J21" s="73">
        <v>185060</v>
      </c>
      <c r="K21" s="73">
        <v>2518751</v>
      </c>
      <c r="L21" s="73">
        <v>740241</v>
      </c>
      <c r="M21" s="73">
        <v>10406</v>
      </c>
      <c r="N21" s="73">
        <f t="shared" si="1"/>
        <v>6168675</v>
      </c>
      <c r="O21" s="69">
        <f>N21/'Operating Expenditures 2 - 2015'!O21</f>
        <v>0.16738409004343777</v>
      </c>
      <c r="P21" s="116">
        <f t="shared" si="2"/>
        <v>13.807797597330069</v>
      </c>
    </row>
    <row r="22" spans="1:16" ht="13" customHeight="1" x14ac:dyDescent="0.3">
      <c r="A22" s="113" t="s">
        <v>242</v>
      </c>
      <c r="B22" s="71">
        <v>7307</v>
      </c>
      <c r="C22" s="71"/>
      <c r="D22" s="73">
        <v>166772</v>
      </c>
      <c r="E22" s="73">
        <v>48023</v>
      </c>
      <c r="F22" s="73">
        <v>214795</v>
      </c>
      <c r="G22" s="109">
        <f>F22/'Operating Expenditures 2 - 2015'!O22</f>
        <v>0.73804091618161449</v>
      </c>
      <c r="H22" s="175">
        <f t="shared" si="0"/>
        <v>29.395784863829206</v>
      </c>
      <c r="I22" s="73">
        <v>15195</v>
      </c>
      <c r="J22" s="73">
        <v>1307</v>
      </c>
      <c r="K22" s="73">
        <v>3000</v>
      </c>
      <c r="L22" s="73">
        <v>3230</v>
      </c>
      <c r="M22" s="73">
        <v>0</v>
      </c>
      <c r="N22" s="73">
        <f t="shared" si="1"/>
        <v>22732</v>
      </c>
      <c r="O22" s="69">
        <f>N22/'Operating Expenditures 2 - 2015'!O22</f>
        <v>7.8107712500944906E-2</v>
      </c>
      <c r="P22" s="116">
        <f t="shared" si="2"/>
        <v>3.1109894621595728</v>
      </c>
    </row>
    <row r="23" spans="1:16" ht="13" customHeight="1" x14ac:dyDescent="0.3">
      <c r="A23" s="113" t="s">
        <v>243</v>
      </c>
      <c r="B23" s="71">
        <v>33743</v>
      </c>
      <c r="C23" s="71"/>
      <c r="D23" s="73">
        <v>371280</v>
      </c>
      <c r="E23" s="73">
        <v>137235</v>
      </c>
      <c r="F23" s="73">
        <v>508515</v>
      </c>
      <c r="G23" s="109">
        <f>F23/'Operating Expenditures 2 - 2015'!O23</f>
        <v>0.59105733958816664</v>
      </c>
      <c r="H23" s="175">
        <f t="shared" si="0"/>
        <v>15.070236789852711</v>
      </c>
      <c r="I23" s="73">
        <v>40477</v>
      </c>
      <c r="J23" s="73">
        <v>5466</v>
      </c>
      <c r="K23" s="73">
        <v>6276</v>
      </c>
      <c r="L23" s="73">
        <v>7821</v>
      </c>
      <c r="M23" s="73">
        <v>0</v>
      </c>
      <c r="N23" s="73">
        <f t="shared" si="1"/>
        <v>60040</v>
      </c>
      <c r="O23" s="69">
        <f>N23/'Operating Expenditures 2 - 2015'!O23</f>
        <v>6.9785714617805819E-2</v>
      </c>
      <c r="P23" s="116">
        <f t="shared" si="2"/>
        <v>1.7793320096019916</v>
      </c>
    </row>
    <row r="24" spans="1:16" ht="13" customHeight="1" x14ac:dyDescent="0.3">
      <c r="A24" s="24" t="s">
        <v>303</v>
      </c>
      <c r="B24" s="71">
        <v>20410</v>
      </c>
      <c r="C24" s="71"/>
      <c r="D24" s="73">
        <v>346356</v>
      </c>
      <c r="E24" s="73">
        <v>61898</v>
      </c>
      <c r="F24" s="73">
        <v>408254</v>
      </c>
      <c r="G24" s="109">
        <f>F24/'Operating Expenditures 2 - 2015'!O24</f>
        <v>0.66822270052622534</v>
      </c>
      <c r="H24" s="175">
        <f t="shared" si="0"/>
        <v>20.002645761881432</v>
      </c>
      <c r="I24" s="73">
        <v>43289</v>
      </c>
      <c r="J24" s="73">
        <v>3078</v>
      </c>
      <c r="K24" s="73">
        <v>7856</v>
      </c>
      <c r="L24" s="73">
        <v>21202</v>
      </c>
      <c r="M24" s="73">
        <v>4175</v>
      </c>
      <c r="N24" s="73">
        <f t="shared" si="1"/>
        <v>79600</v>
      </c>
      <c r="O24" s="69">
        <f>N24/'Operating Expenditures 2 - 2015'!O24</f>
        <v>0.13028782807244396</v>
      </c>
      <c r="P24" s="116">
        <f t="shared" si="2"/>
        <v>3.9000489955903967</v>
      </c>
    </row>
    <row r="25" spans="1:16" ht="13" customHeight="1" x14ac:dyDescent="0.3">
      <c r="A25" s="113" t="s">
        <v>244</v>
      </c>
      <c r="B25" s="71">
        <v>22343</v>
      </c>
      <c r="C25" s="71"/>
      <c r="D25" s="73">
        <v>242378</v>
      </c>
      <c r="E25" s="73">
        <v>12341</v>
      </c>
      <c r="F25" s="73">
        <v>254719</v>
      </c>
      <c r="G25" s="109">
        <f>F25/'Operating Expenditures 2 - 2015'!O25</f>
        <v>0.52418435425386989</v>
      </c>
      <c r="H25" s="175">
        <f t="shared" si="0"/>
        <v>11.400393859374301</v>
      </c>
      <c r="I25" s="73">
        <v>35386</v>
      </c>
      <c r="J25" s="73">
        <v>3443</v>
      </c>
      <c r="K25" s="73">
        <v>17106</v>
      </c>
      <c r="L25" s="73">
        <v>12332</v>
      </c>
      <c r="M25" s="73">
        <v>0</v>
      </c>
      <c r="N25" s="73">
        <f t="shared" si="1"/>
        <v>68267</v>
      </c>
      <c r="O25" s="69">
        <f>N25/'Operating Expenditures 2 - 2015'!O25</f>
        <v>0.14048615655624014</v>
      </c>
      <c r="P25" s="116">
        <f t="shared" si="2"/>
        <v>3.0554088528845722</v>
      </c>
    </row>
    <row r="26" spans="1:16" ht="13" customHeight="1" x14ac:dyDescent="0.3">
      <c r="A26" s="113" t="s">
        <v>37</v>
      </c>
      <c r="B26" s="71">
        <v>74103</v>
      </c>
      <c r="C26" s="71"/>
      <c r="D26" s="73">
        <v>893436</v>
      </c>
      <c r="E26" s="73">
        <v>460050</v>
      </c>
      <c r="F26" s="73">
        <v>1353486</v>
      </c>
      <c r="G26" s="109">
        <f>F26/'Operating Expenditures 2 - 2015'!O26</f>
        <v>0.64474495274044452</v>
      </c>
      <c r="H26" s="175">
        <f t="shared" si="0"/>
        <v>18.26492854540302</v>
      </c>
      <c r="I26" s="73">
        <v>155226</v>
      </c>
      <c r="J26" s="73">
        <v>16579</v>
      </c>
      <c r="K26" s="73">
        <v>52627</v>
      </c>
      <c r="L26" s="73">
        <v>37440</v>
      </c>
      <c r="M26" s="73">
        <v>0</v>
      </c>
      <c r="N26" s="73">
        <f t="shared" si="1"/>
        <v>261872</v>
      </c>
      <c r="O26" s="69">
        <f>N26/'Operating Expenditures 2 - 2015'!O26</f>
        <v>0.12474502895785082</v>
      </c>
      <c r="P26" s="116">
        <f t="shared" si="2"/>
        <v>3.5338920151680768</v>
      </c>
    </row>
    <row r="27" spans="1:16" ht="13" customHeight="1" x14ac:dyDescent="0.3">
      <c r="A27" s="113" t="s">
        <v>245</v>
      </c>
      <c r="B27" s="71">
        <v>33095</v>
      </c>
      <c r="C27" s="71"/>
      <c r="D27" s="73">
        <v>996000</v>
      </c>
      <c r="E27" s="73">
        <v>301561</v>
      </c>
      <c r="F27" s="73">
        <v>1297561</v>
      </c>
      <c r="G27" s="109">
        <f>F27/'Operating Expenditures 2 - 2015'!O27</f>
        <v>0.64623208377762298</v>
      </c>
      <c r="H27" s="175">
        <f t="shared" si="0"/>
        <v>39.207161202598577</v>
      </c>
      <c r="I27" s="73">
        <v>95774</v>
      </c>
      <c r="J27" s="73">
        <v>16374</v>
      </c>
      <c r="K27" s="73">
        <v>17369</v>
      </c>
      <c r="L27" s="73">
        <v>24705</v>
      </c>
      <c r="M27" s="73">
        <v>360</v>
      </c>
      <c r="N27" s="73">
        <f t="shared" si="1"/>
        <v>154582</v>
      </c>
      <c r="O27" s="69">
        <f>N27/'Operating Expenditures 2 - 2015'!O27</f>
        <v>7.6987400187361138E-2</v>
      </c>
      <c r="P27" s="116">
        <f t="shared" si="2"/>
        <v>4.6708566248678052</v>
      </c>
    </row>
    <row r="28" spans="1:16" ht="13" customHeight="1" x14ac:dyDescent="0.3">
      <c r="A28" s="113" t="s">
        <v>38</v>
      </c>
      <c r="B28" s="71">
        <v>15858</v>
      </c>
      <c r="C28" s="71"/>
      <c r="D28" s="73">
        <v>475412</v>
      </c>
      <c r="E28" s="73">
        <v>140998</v>
      </c>
      <c r="F28" s="73">
        <v>616410</v>
      </c>
      <c r="G28" s="109">
        <f>F28/'Operating Expenditures 2 - 2015'!O28</f>
        <v>0.56116703370133902</v>
      </c>
      <c r="H28" s="175">
        <f t="shared" si="0"/>
        <v>38.870601589103295</v>
      </c>
      <c r="I28" s="73">
        <v>119900</v>
      </c>
      <c r="J28" s="73">
        <v>5413</v>
      </c>
      <c r="K28" s="73">
        <v>37081</v>
      </c>
      <c r="L28" s="73">
        <v>30444</v>
      </c>
      <c r="M28" s="73">
        <v>206</v>
      </c>
      <c r="N28" s="73">
        <f t="shared" si="1"/>
        <v>193044</v>
      </c>
      <c r="O28" s="69">
        <f>N28/'Operating Expenditures 2 - 2015'!O28</f>
        <v>0.17574330211035075</v>
      </c>
      <c r="P28" s="116">
        <f t="shared" si="2"/>
        <v>12.173287930382141</v>
      </c>
    </row>
    <row r="29" spans="1:16" ht="13" customHeight="1" x14ac:dyDescent="0.3">
      <c r="A29" s="113" t="s">
        <v>246</v>
      </c>
      <c r="B29" s="71">
        <v>31439</v>
      </c>
      <c r="C29" s="71"/>
      <c r="D29" s="73">
        <v>373878</v>
      </c>
      <c r="E29" s="73">
        <v>172310</v>
      </c>
      <c r="F29" s="73">
        <v>546188</v>
      </c>
      <c r="G29" s="109">
        <f>F29/'Operating Expenditures 2 - 2015'!O29</f>
        <v>0.54652739351137058</v>
      </c>
      <c r="H29" s="175">
        <f t="shared" si="0"/>
        <v>17.37294443207481</v>
      </c>
      <c r="I29" s="73">
        <v>74962</v>
      </c>
      <c r="J29" s="73">
        <v>7759</v>
      </c>
      <c r="K29" s="73">
        <v>33103</v>
      </c>
      <c r="L29" s="73">
        <v>12347</v>
      </c>
      <c r="M29" s="73">
        <v>0</v>
      </c>
      <c r="N29" s="73">
        <f t="shared" si="1"/>
        <v>128171</v>
      </c>
      <c r="O29" s="69">
        <f>N29/'Operating Expenditures 2 - 2015'!O29</f>
        <v>0.12825064364970648</v>
      </c>
      <c r="P29" s="116">
        <f t="shared" si="2"/>
        <v>4.0768154203377973</v>
      </c>
    </row>
    <row r="30" spans="1:16" ht="13" customHeight="1" x14ac:dyDescent="0.3">
      <c r="A30" s="113" t="s">
        <v>39</v>
      </c>
      <c r="B30" s="71">
        <v>436275</v>
      </c>
      <c r="C30" s="71"/>
      <c r="D30" s="73">
        <v>6945267</v>
      </c>
      <c r="E30" s="73">
        <v>3187712</v>
      </c>
      <c r="F30" s="73">
        <v>10132979</v>
      </c>
      <c r="G30" s="109">
        <f>F30/'Operating Expenditures 2 - 2015'!O30</f>
        <v>0.54718838655718482</v>
      </c>
      <c r="H30" s="175">
        <f t="shared" si="0"/>
        <v>23.2261280155865</v>
      </c>
      <c r="I30" s="73">
        <v>1070153</v>
      </c>
      <c r="J30" s="73">
        <v>182066</v>
      </c>
      <c r="K30" s="73">
        <v>402493</v>
      </c>
      <c r="L30" s="73">
        <v>763168</v>
      </c>
      <c r="M30" s="73">
        <v>37432</v>
      </c>
      <c r="N30" s="73">
        <f t="shared" si="1"/>
        <v>2455312</v>
      </c>
      <c r="O30" s="69">
        <f>N30/'Operating Expenditures 2 - 2015'!O30</f>
        <v>0.1325886702986846</v>
      </c>
      <c r="P30" s="116">
        <f t="shared" si="2"/>
        <v>5.6278998338204111</v>
      </c>
    </row>
    <row r="31" spans="1:16" ht="13" customHeight="1" x14ac:dyDescent="0.3">
      <c r="A31" s="113" t="s">
        <v>247</v>
      </c>
      <c r="B31" s="71">
        <v>10183</v>
      </c>
      <c r="C31" s="71"/>
      <c r="D31" s="73">
        <v>120253</v>
      </c>
      <c r="E31" s="73">
        <v>48775</v>
      </c>
      <c r="F31" s="73">
        <v>169028</v>
      </c>
      <c r="G31" s="109">
        <f>F31/'Operating Expenditures 2 - 2015'!O31</f>
        <v>0.6515812684070128</v>
      </c>
      <c r="H31" s="175">
        <f t="shared" si="0"/>
        <v>16.599037611705786</v>
      </c>
      <c r="I31" s="73">
        <v>16697</v>
      </c>
      <c r="J31" s="73">
        <v>2493</v>
      </c>
      <c r="K31" s="73">
        <v>2675</v>
      </c>
      <c r="L31" s="73">
        <v>0</v>
      </c>
      <c r="M31" s="73">
        <v>0</v>
      </c>
      <c r="N31" s="73">
        <f t="shared" si="1"/>
        <v>21865</v>
      </c>
      <c r="O31" s="69">
        <f>N31/'Operating Expenditures 2 - 2015'!O31</f>
        <v>8.4286771621975856E-2</v>
      </c>
      <c r="P31" s="116">
        <f t="shared" si="2"/>
        <v>2.1472061278601591</v>
      </c>
    </row>
    <row r="32" spans="1:16" ht="13" customHeight="1" x14ac:dyDescent="0.3">
      <c r="A32" s="113" t="s">
        <v>64</v>
      </c>
      <c r="B32" s="71">
        <v>1205</v>
      </c>
      <c r="C32" s="71"/>
      <c r="D32" s="73">
        <v>25300</v>
      </c>
      <c r="E32" s="73">
        <v>12513</v>
      </c>
      <c r="F32" s="73">
        <v>37813</v>
      </c>
      <c r="G32" s="109">
        <f>F32/'Operating Expenditures 2 - 2015'!O32</f>
        <v>0.86808696251061779</v>
      </c>
      <c r="H32" s="175">
        <f t="shared" si="0"/>
        <v>31.380082987551866</v>
      </c>
      <c r="I32" s="73">
        <v>3600</v>
      </c>
      <c r="J32" s="73">
        <v>0</v>
      </c>
      <c r="K32" s="73">
        <v>0</v>
      </c>
      <c r="L32" s="73">
        <v>0</v>
      </c>
      <c r="M32" s="73">
        <v>0</v>
      </c>
      <c r="N32" s="73">
        <f t="shared" si="1"/>
        <v>3600</v>
      </c>
      <c r="O32" s="69">
        <f>N32/'Operating Expenditures 2 - 2015'!O32</f>
        <v>8.2646525402327878E-2</v>
      </c>
      <c r="P32" s="116">
        <f t="shared" si="2"/>
        <v>2.9875518672199171</v>
      </c>
    </row>
    <row r="33" spans="1:16" ht="13" customHeight="1" x14ac:dyDescent="0.3">
      <c r="A33" s="113" t="s">
        <v>40</v>
      </c>
      <c r="B33" s="71">
        <v>240098</v>
      </c>
      <c r="C33" s="71"/>
      <c r="D33" s="73">
        <v>3791991</v>
      </c>
      <c r="E33" s="73">
        <v>1319624</v>
      </c>
      <c r="F33" s="73">
        <v>5111615</v>
      </c>
      <c r="G33" s="109">
        <f>F33/'Operating Expenditures 2 - 2015'!O33</f>
        <v>0.56510588628863856</v>
      </c>
      <c r="H33" s="175">
        <f t="shared" si="0"/>
        <v>21.289702538130264</v>
      </c>
      <c r="I33" s="73">
        <v>447479</v>
      </c>
      <c r="J33" s="73">
        <v>23715</v>
      </c>
      <c r="K33" s="73">
        <v>186540</v>
      </c>
      <c r="L33" s="73">
        <v>271817</v>
      </c>
      <c r="M33" s="73">
        <v>0</v>
      </c>
      <c r="N33" s="73">
        <f t="shared" si="1"/>
        <v>929551</v>
      </c>
      <c r="O33" s="69">
        <f>N33/'Operating Expenditures 2 - 2015'!O33</f>
        <v>0.1027649268783917</v>
      </c>
      <c r="P33" s="116">
        <f t="shared" si="2"/>
        <v>3.8715482844505162</v>
      </c>
    </row>
    <row r="34" spans="1:16" ht="13" customHeight="1" x14ac:dyDescent="0.3">
      <c r="A34" s="113" t="s">
        <v>41</v>
      </c>
      <c r="B34" s="71">
        <v>98325</v>
      </c>
      <c r="C34" s="71"/>
      <c r="D34" s="73">
        <v>2689360</v>
      </c>
      <c r="E34" s="73">
        <v>962277</v>
      </c>
      <c r="F34" s="73">
        <v>3651637</v>
      </c>
      <c r="G34" s="109">
        <f>F34/'Operating Expenditures 2 - 2015'!O34</f>
        <v>0.68063124572000311</v>
      </c>
      <c r="H34" s="175">
        <f t="shared" si="0"/>
        <v>37.138438850750063</v>
      </c>
      <c r="I34" s="73">
        <v>402863</v>
      </c>
      <c r="J34" s="73">
        <v>18428</v>
      </c>
      <c r="K34" s="73">
        <v>123065</v>
      </c>
      <c r="L34" s="73">
        <v>137687</v>
      </c>
      <c r="M34" s="73">
        <v>0</v>
      </c>
      <c r="N34" s="73">
        <f t="shared" si="1"/>
        <v>682043</v>
      </c>
      <c r="O34" s="69">
        <f>N34/'Operating Expenditures 2 - 2015'!O34</f>
        <v>0.1271264851146508</v>
      </c>
      <c r="P34" s="116">
        <f t="shared" si="2"/>
        <v>6.936618357487923</v>
      </c>
    </row>
    <row r="35" spans="1:16" ht="13" customHeight="1" x14ac:dyDescent="0.3">
      <c r="A35" s="113" t="s">
        <v>42</v>
      </c>
      <c r="B35" s="71">
        <v>14974</v>
      </c>
      <c r="C35" s="71"/>
      <c r="D35" s="73">
        <v>214839</v>
      </c>
      <c r="E35" s="73">
        <v>104698</v>
      </c>
      <c r="F35" s="73">
        <v>319537</v>
      </c>
      <c r="G35" s="109">
        <f>F35/'Operating Expenditures 2 - 2015'!O35</f>
        <v>0.68821680949909214</v>
      </c>
      <c r="H35" s="175">
        <f t="shared" si="0"/>
        <v>21.339455055429411</v>
      </c>
      <c r="I35" s="73">
        <v>27508</v>
      </c>
      <c r="J35" s="73">
        <v>5241</v>
      </c>
      <c r="K35" s="73">
        <v>7366</v>
      </c>
      <c r="L35" s="73">
        <v>2602</v>
      </c>
      <c r="M35" s="73">
        <v>260</v>
      </c>
      <c r="N35" s="73">
        <f t="shared" si="1"/>
        <v>42977</v>
      </c>
      <c r="O35" s="69">
        <f>N35/'Operating Expenditures 2 - 2015'!O35</f>
        <v>9.2563596146432128E-2</v>
      </c>
      <c r="P35" s="116">
        <f t="shared" si="2"/>
        <v>2.8701081875250436</v>
      </c>
    </row>
    <row r="36" spans="1:16" ht="13" customHeight="1" x14ac:dyDescent="0.3">
      <c r="A36" s="113" t="s">
        <v>43</v>
      </c>
      <c r="B36" s="71">
        <v>47774</v>
      </c>
      <c r="C36" s="71"/>
      <c r="D36" s="73">
        <v>885088</v>
      </c>
      <c r="E36" s="73">
        <v>424164</v>
      </c>
      <c r="F36" s="73">
        <v>1309252</v>
      </c>
      <c r="G36" s="109">
        <f>F36/'Operating Expenditures 2 - 2015'!O36</f>
        <v>0.5936703075064661</v>
      </c>
      <c r="H36" s="175">
        <f t="shared" si="0"/>
        <v>27.405115753338634</v>
      </c>
      <c r="I36" s="73">
        <v>175894</v>
      </c>
      <c r="J36" s="73">
        <v>25259</v>
      </c>
      <c r="K36" s="73">
        <v>29250</v>
      </c>
      <c r="L36" s="73">
        <v>42181</v>
      </c>
      <c r="M36" s="73">
        <v>0</v>
      </c>
      <c r="N36" s="73">
        <f t="shared" si="1"/>
        <v>272584</v>
      </c>
      <c r="O36" s="69">
        <f>N36/'Operating Expenditures 2 - 2015'!O36</f>
        <v>0.12360113034109747</v>
      </c>
      <c r="P36" s="116">
        <f t="shared" si="2"/>
        <v>5.7056976598149625</v>
      </c>
    </row>
    <row r="37" spans="1:16" ht="13" customHeight="1" x14ac:dyDescent="0.3">
      <c r="A37" s="113" t="s">
        <v>248</v>
      </c>
      <c r="B37" s="71">
        <v>137788</v>
      </c>
      <c r="C37" s="71"/>
      <c r="D37" s="73">
        <v>2176491</v>
      </c>
      <c r="E37" s="73">
        <v>557722</v>
      </c>
      <c r="F37" s="73">
        <v>2734213</v>
      </c>
      <c r="G37" s="109">
        <f>F37/'Operating Expenditures 2 - 2015'!O37</f>
        <v>0.59176886365205494</v>
      </c>
      <c r="H37" s="175">
        <f t="shared" si="0"/>
        <v>19.843622086103288</v>
      </c>
      <c r="I37" s="73">
        <v>298805</v>
      </c>
      <c r="J37" s="73">
        <v>9064</v>
      </c>
      <c r="K37" s="73">
        <v>190275</v>
      </c>
      <c r="L37" s="73">
        <v>57613</v>
      </c>
      <c r="M37" s="73">
        <v>11330</v>
      </c>
      <c r="N37" s="73">
        <f t="shared" si="1"/>
        <v>567087</v>
      </c>
      <c r="O37" s="69">
        <f>N37/'Operating Expenditures 2 - 2015'!O37</f>
        <v>0.1227352915013764</v>
      </c>
      <c r="P37" s="116">
        <f t="shared" si="2"/>
        <v>4.1156486776787533</v>
      </c>
    </row>
    <row r="38" spans="1:16" ht="13" customHeight="1" x14ac:dyDescent="0.3">
      <c r="A38" s="113" t="s">
        <v>44</v>
      </c>
      <c r="B38" s="71">
        <v>11514</v>
      </c>
      <c r="C38" s="71"/>
      <c r="D38" s="73">
        <v>174680</v>
      </c>
      <c r="E38" s="73">
        <v>16823</v>
      </c>
      <c r="F38" s="73">
        <v>191503</v>
      </c>
      <c r="G38" s="109">
        <f>F38/'Operating Expenditures 2 - 2015'!O38</f>
        <v>0.42194196020367469</v>
      </c>
      <c r="H38" s="175">
        <f t="shared" si="0"/>
        <v>16.632186902900816</v>
      </c>
      <c r="I38" s="73">
        <v>35355</v>
      </c>
      <c r="J38" s="73">
        <v>4732</v>
      </c>
      <c r="K38" s="73">
        <v>10000</v>
      </c>
      <c r="L38" s="73">
        <v>6544</v>
      </c>
      <c r="M38" s="73">
        <v>9000</v>
      </c>
      <c r="N38" s="73">
        <f t="shared" si="1"/>
        <v>65631</v>
      </c>
      <c r="O38" s="69">
        <f>N38/'Operating Expenditures 2 - 2015'!O38</f>
        <v>0.14460594763595022</v>
      </c>
      <c r="P38" s="116">
        <f t="shared" si="2"/>
        <v>5.7001042209484103</v>
      </c>
    </row>
    <row r="39" spans="1:16" ht="13" customHeight="1" x14ac:dyDescent="0.3">
      <c r="A39" s="113" t="s">
        <v>45</v>
      </c>
      <c r="B39" s="71">
        <v>26395</v>
      </c>
      <c r="C39" s="71"/>
      <c r="D39" s="73">
        <v>208924</v>
      </c>
      <c r="E39" s="73">
        <v>68125</v>
      </c>
      <c r="F39" s="73">
        <v>277049</v>
      </c>
      <c r="G39" s="109">
        <f>F39/'Operating Expenditures 2 - 2015'!O39</f>
        <v>0.61990459185271707</v>
      </c>
      <c r="H39" s="175">
        <f t="shared" si="0"/>
        <v>10.496268232619814</v>
      </c>
      <c r="I39" s="73">
        <v>29460</v>
      </c>
      <c r="J39" s="73">
        <v>2147</v>
      </c>
      <c r="K39" s="73">
        <v>6000</v>
      </c>
      <c r="L39" s="73">
        <v>7276</v>
      </c>
      <c r="M39" s="73">
        <v>0</v>
      </c>
      <c r="N39" s="73">
        <f t="shared" si="1"/>
        <v>44883</v>
      </c>
      <c r="O39" s="69">
        <f>N39/'Operating Expenditures 2 - 2015'!O39</f>
        <v>0.10042692013371461</v>
      </c>
      <c r="P39" s="116">
        <f t="shared" si="2"/>
        <v>1.7004356885773821</v>
      </c>
    </row>
    <row r="40" spans="1:16" ht="13" customHeight="1" x14ac:dyDescent="0.3">
      <c r="A40" s="113" t="s">
        <v>46</v>
      </c>
      <c r="B40" s="71">
        <v>11943</v>
      </c>
      <c r="C40" s="71"/>
      <c r="D40" s="73">
        <v>56414</v>
      </c>
      <c r="E40" s="73">
        <v>23405</v>
      </c>
      <c r="F40" s="73">
        <v>79819</v>
      </c>
      <c r="G40" s="109">
        <f>F40/'Operating Expenditures 2 - 2015'!O40</f>
        <v>0.58087780454257665</v>
      </c>
      <c r="H40" s="175">
        <f t="shared" si="0"/>
        <v>6.6833291467805411</v>
      </c>
      <c r="I40" s="73">
        <v>15084</v>
      </c>
      <c r="J40" s="73">
        <v>1200</v>
      </c>
      <c r="K40" s="73">
        <v>9216</v>
      </c>
      <c r="L40" s="73">
        <v>0</v>
      </c>
      <c r="M40" s="73">
        <v>0</v>
      </c>
      <c r="N40" s="73">
        <f t="shared" si="1"/>
        <v>25500</v>
      </c>
      <c r="O40" s="69">
        <f>N40/'Operating Expenditures 2 - 2015'!O40</f>
        <v>0.18557466287269578</v>
      </c>
      <c r="P40" s="116">
        <f t="shared" si="2"/>
        <v>2.1351419241396634</v>
      </c>
    </row>
    <row r="41" spans="1:16" ht="13" customHeight="1" x14ac:dyDescent="0.3">
      <c r="A41" s="113" t="s">
        <v>47</v>
      </c>
      <c r="B41" s="71">
        <v>39179</v>
      </c>
      <c r="C41" s="71"/>
      <c r="D41" s="73">
        <v>854713</v>
      </c>
      <c r="E41" s="73">
        <v>504825</v>
      </c>
      <c r="F41" s="73">
        <v>1359538</v>
      </c>
      <c r="G41" s="109">
        <f>F41/'Operating Expenditures 2 - 2015'!O41</f>
        <v>0.7659904128513767</v>
      </c>
      <c r="H41" s="175">
        <f t="shared" si="0"/>
        <v>34.700681487531583</v>
      </c>
      <c r="I41" s="73">
        <v>58533</v>
      </c>
      <c r="J41" s="73">
        <v>7633</v>
      </c>
      <c r="K41" s="73">
        <v>43547</v>
      </c>
      <c r="L41" s="73">
        <v>32389</v>
      </c>
      <c r="M41" s="73">
        <v>0</v>
      </c>
      <c r="N41" s="73">
        <f t="shared" si="1"/>
        <v>142102</v>
      </c>
      <c r="O41" s="69">
        <f>N41/'Operating Expenditures 2 - 2015'!O41</f>
        <v>8.006305792630021E-2</v>
      </c>
      <c r="P41" s="116">
        <f t="shared" si="2"/>
        <v>3.6269940529365221</v>
      </c>
    </row>
    <row r="42" spans="1:16" ht="13" customHeight="1" x14ac:dyDescent="0.3">
      <c r="A42" s="113" t="s">
        <v>249</v>
      </c>
      <c r="B42" s="71">
        <v>389617</v>
      </c>
      <c r="C42" s="71"/>
      <c r="D42" s="73">
        <v>5978495</v>
      </c>
      <c r="E42" s="73">
        <v>2888374</v>
      </c>
      <c r="F42" s="73">
        <v>8866869</v>
      </c>
      <c r="G42" s="109">
        <f>F42/'Operating Expenditures 2 - 2015'!O42</f>
        <v>0.74311936062798745</v>
      </c>
      <c r="H42" s="175">
        <f t="shared" si="0"/>
        <v>22.757910974110473</v>
      </c>
      <c r="I42" s="73">
        <v>686581</v>
      </c>
      <c r="J42" s="73" t="s">
        <v>274</v>
      </c>
      <c r="K42" s="73">
        <v>256101</v>
      </c>
      <c r="L42" s="73">
        <v>424420</v>
      </c>
      <c r="M42" s="73">
        <v>12402</v>
      </c>
      <c r="N42" s="73">
        <f t="shared" si="1"/>
        <v>1379504</v>
      </c>
      <c r="O42" s="69">
        <f>N42/'Operating Expenditures 2 - 2015'!O42</f>
        <v>0.11561421855490943</v>
      </c>
      <c r="P42" s="116">
        <f t="shared" si="2"/>
        <v>3.5406668600189417</v>
      </c>
    </row>
    <row r="43" spans="1:16" ht="13" customHeight="1" x14ac:dyDescent="0.3">
      <c r="A43" s="113" t="s">
        <v>250</v>
      </c>
      <c r="B43" s="71">
        <v>77333</v>
      </c>
      <c r="C43" s="71"/>
      <c r="D43" s="73">
        <v>308465</v>
      </c>
      <c r="E43" s="73">
        <v>43045</v>
      </c>
      <c r="F43" s="73">
        <v>351510</v>
      </c>
      <c r="G43" s="109">
        <f>F43/'Operating Expenditures 2 - 2015'!O43</f>
        <v>0.67298469314494125</v>
      </c>
      <c r="H43" s="175">
        <f t="shared" si="0"/>
        <v>4.54540752330829</v>
      </c>
      <c r="I43" s="73">
        <v>3946</v>
      </c>
      <c r="J43" s="73">
        <v>4263</v>
      </c>
      <c r="K43" s="73">
        <v>18065</v>
      </c>
      <c r="L43" s="73">
        <v>607</v>
      </c>
      <c r="M43" s="73">
        <v>0</v>
      </c>
      <c r="N43" s="73">
        <f t="shared" si="1"/>
        <v>26881</v>
      </c>
      <c r="O43" s="69">
        <f>N43/'Operating Expenditures 2 - 2015'!O43</f>
        <v>5.1465112049242319E-2</v>
      </c>
      <c r="P43" s="116">
        <f t="shared" si="2"/>
        <v>0.34760063620963882</v>
      </c>
    </row>
    <row r="44" spans="1:16" ht="13" customHeight="1" x14ac:dyDescent="0.3">
      <c r="A44" s="113" t="s">
        <v>65</v>
      </c>
      <c r="B44" s="71">
        <v>156761</v>
      </c>
      <c r="C44" s="71"/>
      <c r="D44" s="73">
        <v>3371080</v>
      </c>
      <c r="E44" s="73">
        <v>962010</v>
      </c>
      <c r="F44" s="73">
        <v>4333090</v>
      </c>
      <c r="G44" s="109">
        <f>F44/'Operating Expenditures 2 - 2015'!O44</f>
        <v>0.62759113134964772</v>
      </c>
      <c r="H44" s="175">
        <f t="shared" si="0"/>
        <v>27.64137763857082</v>
      </c>
      <c r="I44" s="73">
        <v>331894</v>
      </c>
      <c r="J44" s="73">
        <v>84061</v>
      </c>
      <c r="K44" s="73">
        <v>90734</v>
      </c>
      <c r="L44" s="73">
        <v>178889</v>
      </c>
      <c r="M44" s="73">
        <v>3045</v>
      </c>
      <c r="N44" s="73">
        <f t="shared" si="1"/>
        <v>688623</v>
      </c>
      <c r="O44" s="69">
        <f>N44/'Operating Expenditures 2 - 2015'!O44</f>
        <v>9.9737990127919909E-2</v>
      </c>
      <c r="P44" s="116">
        <f t="shared" si="2"/>
        <v>4.3928209184682414</v>
      </c>
    </row>
    <row r="45" spans="1:16" ht="13" customHeight="1" x14ac:dyDescent="0.3">
      <c r="A45" s="113" t="s">
        <v>251</v>
      </c>
      <c r="B45" s="71">
        <v>23495</v>
      </c>
      <c r="C45" s="71"/>
      <c r="D45" s="73">
        <v>459850</v>
      </c>
      <c r="E45" s="73">
        <v>150750</v>
      </c>
      <c r="F45" s="73">
        <v>610600</v>
      </c>
      <c r="G45" s="109">
        <f>F45/'Operating Expenditures 2 - 2015'!O45</f>
        <v>0.75814201815269622</v>
      </c>
      <c r="H45" s="175">
        <f t="shared" si="0"/>
        <v>25.988508193232601</v>
      </c>
      <c r="I45" s="73">
        <v>16693</v>
      </c>
      <c r="J45" s="73">
        <v>3729</v>
      </c>
      <c r="K45" s="73">
        <v>7485</v>
      </c>
      <c r="L45" s="73">
        <v>0</v>
      </c>
      <c r="M45" s="73">
        <v>0</v>
      </c>
      <c r="N45" s="73">
        <f t="shared" si="1"/>
        <v>27907</v>
      </c>
      <c r="O45" s="69">
        <f>N45/'Operating Expenditures 2 - 2015'!O45</f>
        <v>3.4650293646556328E-2</v>
      </c>
      <c r="P45" s="116">
        <f t="shared" si="2"/>
        <v>1.1877846350287296</v>
      </c>
    </row>
    <row r="46" spans="1:16" ht="13" customHeight="1" x14ac:dyDescent="0.3">
      <c r="A46" s="113" t="s">
        <v>48</v>
      </c>
      <c r="B46" s="71">
        <v>22251</v>
      </c>
      <c r="C46" s="71"/>
      <c r="D46" s="73">
        <v>545172</v>
      </c>
      <c r="E46" s="73">
        <v>134762</v>
      </c>
      <c r="F46" s="73">
        <v>679934</v>
      </c>
      <c r="G46" s="109">
        <f>F46/'Operating Expenditures 2 - 2015'!O46</f>
        <v>0.45226179453614723</v>
      </c>
      <c r="H46" s="175">
        <f t="shared" si="0"/>
        <v>30.557458091771156</v>
      </c>
      <c r="I46" s="73">
        <v>76532</v>
      </c>
      <c r="J46" s="73">
        <v>11869</v>
      </c>
      <c r="K46" s="73">
        <v>77913</v>
      </c>
      <c r="L46" s="73">
        <v>13660</v>
      </c>
      <c r="M46" s="73">
        <v>1000</v>
      </c>
      <c r="N46" s="73">
        <f t="shared" si="1"/>
        <v>180974</v>
      </c>
      <c r="O46" s="69">
        <f>N46/'Operating Expenditures 2 - 2015'!O46</f>
        <v>0.12037583942615711</v>
      </c>
      <c r="P46" s="116">
        <f t="shared" si="2"/>
        <v>8.1332973798930386</v>
      </c>
    </row>
    <row r="47" spans="1:16" ht="13" customHeight="1" x14ac:dyDescent="0.3">
      <c r="A47" s="113" t="s">
        <v>49</v>
      </c>
      <c r="B47" s="71">
        <v>132141</v>
      </c>
      <c r="C47" s="71"/>
      <c r="D47" s="73">
        <v>2277000</v>
      </c>
      <c r="E47" s="73">
        <v>757653</v>
      </c>
      <c r="F47" s="73">
        <v>3034653</v>
      </c>
      <c r="G47" s="109">
        <f>F47/'Operating Expenditures 2 - 2015'!O47</f>
        <v>0.59107789096433649</v>
      </c>
      <c r="H47" s="175">
        <f t="shared" si="0"/>
        <v>22.965264376688538</v>
      </c>
      <c r="I47" s="73">
        <v>237621</v>
      </c>
      <c r="J47" s="73">
        <v>20042</v>
      </c>
      <c r="K47" s="73">
        <v>55367</v>
      </c>
      <c r="L47" s="73">
        <v>74629</v>
      </c>
      <c r="M47" s="73">
        <v>11271</v>
      </c>
      <c r="N47" s="73">
        <f t="shared" si="1"/>
        <v>398930</v>
      </c>
      <c r="O47" s="69">
        <f>N47/'Operating Expenditures 2 - 2015'!O47</f>
        <v>7.770203151477377E-2</v>
      </c>
      <c r="P47" s="116">
        <f t="shared" si="2"/>
        <v>3.0189721585276335</v>
      </c>
    </row>
    <row r="48" spans="1:16" ht="13" customHeight="1" x14ac:dyDescent="0.3">
      <c r="A48" s="113" t="s">
        <v>252</v>
      </c>
      <c r="B48" s="71">
        <v>8593</v>
      </c>
      <c r="C48" s="71"/>
      <c r="D48" s="73">
        <v>275000</v>
      </c>
      <c r="E48" s="73">
        <v>66750</v>
      </c>
      <c r="F48" s="73">
        <v>341750</v>
      </c>
      <c r="G48" s="109">
        <f>F48/'Operating Expenditures 2 - 2015'!O48</f>
        <v>0.67248734720221648</v>
      </c>
      <c r="H48" s="175">
        <f t="shared" si="0"/>
        <v>39.770743628534852</v>
      </c>
      <c r="I48" s="73">
        <v>29000</v>
      </c>
      <c r="J48" s="73">
        <v>3200</v>
      </c>
      <c r="K48" s="73">
        <v>0</v>
      </c>
      <c r="L48" s="73">
        <v>2500</v>
      </c>
      <c r="M48" s="73">
        <v>0</v>
      </c>
      <c r="N48" s="73">
        <f t="shared" si="1"/>
        <v>34700</v>
      </c>
      <c r="O48" s="69">
        <f>N48/'Operating Expenditures 2 - 2015'!O48</f>
        <v>6.8281816965375025E-2</v>
      </c>
      <c r="P48" s="116">
        <f t="shared" si="2"/>
        <v>4.0381706039799834</v>
      </c>
    </row>
    <row r="49" spans="1:16" ht="13" customHeight="1" x14ac:dyDescent="0.3">
      <c r="A49" s="113" t="s">
        <v>50</v>
      </c>
      <c r="B49" s="71">
        <v>20523</v>
      </c>
      <c r="C49" s="71"/>
      <c r="D49" s="73">
        <v>334186</v>
      </c>
      <c r="E49" s="73">
        <v>91300</v>
      </c>
      <c r="F49" s="73">
        <v>425486</v>
      </c>
      <c r="G49" s="109">
        <f>F49/'Operating Expenditures 2 - 2015'!O49</f>
        <v>0.4562788936990691</v>
      </c>
      <c r="H49" s="175">
        <f t="shared" si="0"/>
        <v>20.732154168493885</v>
      </c>
      <c r="I49" s="73">
        <v>34447</v>
      </c>
      <c r="J49" s="73">
        <v>2241</v>
      </c>
      <c r="K49" s="73">
        <v>9455</v>
      </c>
      <c r="L49" s="73">
        <v>39700</v>
      </c>
      <c r="M49" s="73">
        <v>5763</v>
      </c>
      <c r="N49" s="73">
        <f t="shared" si="1"/>
        <v>91606</v>
      </c>
      <c r="O49" s="69">
        <f>N49/'Operating Expenditures 2 - 2015'!O49</f>
        <v>9.8235627814303936E-2</v>
      </c>
      <c r="P49" s="116">
        <f t="shared" si="2"/>
        <v>4.4635774496905913</v>
      </c>
    </row>
    <row r="50" spans="1:16" ht="13" customHeight="1" x14ac:dyDescent="0.3">
      <c r="A50" s="113" t="s">
        <v>253</v>
      </c>
      <c r="B50" s="71">
        <v>24186</v>
      </c>
      <c r="C50" s="71"/>
      <c r="D50" s="73">
        <v>238586</v>
      </c>
      <c r="E50" s="73">
        <v>35599</v>
      </c>
      <c r="F50" s="73">
        <v>274185</v>
      </c>
      <c r="G50" s="109">
        <f>F50/'Operating Expenditures 2 - 2015'!O50</f>
        <v>0.52266930493760799</v>
      </c>
      <c r="H50" s="175">
        <f t="shared" si="0"/>
        <v>11.33651699330191</v>
      </c>
      <c r="I50" s="73">
        <v>40416</v>
      </c>
      <c r="J50" s="73">
        <v>6747</v>
      </c>
      <c r="K50" s="73">
        <v>6885</v>
      </c>
      <c r="L50" s="73">
        <v>16699</v>
      </c>
      <c r="M50" s="73">
        <v>0</v>
      </c>
      <c r="N50" s="73">
        <f t="shared" si="1"/>
        <v>70747</v>
      </c>
      <c r="O50" s="69">
        <f>N50/'Operating Expenditures 2 - 2015'!O50</f>
        <v>0.13486253922140506</v>
      </c>
      <c r="P50" s="116">
        <f t="shared" si="2"/>
        <v>2.9251219713884065</v>
      </c>
    </row>
    <row r="51" spans="1:16" ht="13" customHeight="1" x14ac:dyDescent="0.3">
      <c r="A51" s="113" t="s">
        <v>254</v>
      </c>
      <c r="B51" s="71">
        <v>251460</v>
      </c>
      <c r="C51" s="71"/>
      <c r="D51" s="73">
        <v>6557327</v>
      </c>
      <c r="E51" s="73">
        <v>1828925</v>
      </c>
      <c r="F51" s="73">
        <v>8386252</v>
      </c>
      <c r="G51" s="109">
        <f>F51/'Operating Expenditures 2 - 2015'!O51</f>
        <v>0.56599765630288568</v>
      </c>
      <c r="H51" s="175">
        <f t="shared" si="0"/>
        <v>33.350242583313452</v>
      </c>
      <c r="I51" s="73">
        <v>600970</v>
      </c>
      <c r="J51" s="73">
        <v>125622</v>
      </c>
      <c r="K51" s="73">
        <v>261592</v>
      </c>
      <c r="L51" s="73">
        <v>284296</v>
      </c>
      <c r="M51" s="73">
        <v>0</v>
      </c>
      <c r="N51" s="73">
        <f t="shared" si="1"/>
        <v>1272480</v>
      </c>
      <c r="O51" s="69">
        <f>N51/'Operating Expenditures 2 - 2015'!O51</f>
        <v>8.5881118012229529E-2</v>
      </c>
      <c r="P51" s="116">
        <f t="shared" si="2"/>
        <v>5.0603674540682411</v>
      </c>
    </row>
    <row r="52" spans="1:16" ht="13" customHeight="1" x14ac:dyDescent="0.3">
      <c r="A52" s="113" t="s">
        <v>51</v>
      </c>
      <c r="B52" s="71">
        <v>4353</v>
      </c>
      <c r="C52" s="71"/>
      <c r="D52" s="73">
        <v>101713</v>
      </c>
      <c r="E52" s="73">
        <v>8954</v>
      </c>
      <c r="F52" s="73">
        <v>110667</v>
      </c>
      <c r="G52" s="109">
        <f>F52/'Operating Expenditures 2 - 2015'!O52</f>
        <v>0.40792277013129669</v>
      </c>
      <c r="H52" s="175">
        <f t="shared" si="0"/>
        <v>25.423156443831839</v>
      </c>
      <c r="I52" s="73">
        <v>21156</v>
      </c>
      <c r="J52" s="73">
        <v>0</v>
      </c>
      <c r="K52" s="73">
        <v>6084</v>
      </c>
      <c r="L52" s="73">
        <v>2700</v>
      </c>
      <c r="M52" s="73">
        <v>0</v>
      </c>
      <c r="N52" s="73">
        <f t="shared" si="1"/>
        <v>29940</v>
      </c>
      <c r="O52" s="69">
        <f>N52/'Operating Expenditures 2 - 2015'!O52</f>
        <v>0.11035997847353793</v>
      </c>
      <c r="P52" s="116">
        <f t="shared" si="2"/>
        <v>6.8780151619572711</v>
      </c>
    </row>
    <row r="53" spans="1:16" ht="13" customHeight="1" x14ac:dyDescent="0.3">
      <c r="A53" s="113" t="s">
        <v>52</v>
      </c>
      <c r="B53" s="71">
        <v>45408</v>
      </c>
      <c r="C53" s="71"/>
      <c r="D53" s="73">
        <v>270533</v>
      </c>
      <c r="E53" s="73">
        <v>70440</v>
      </c>
      <c r="F53" s="73">
        <v>340973</v>
      </c>
      <c r="G53" s="109">
        <f>F53/'Operating Expenditures 2 - 2015'!O53</f>
        <v>0.64248580672270494</v>
      </c>
      <c r="H53" s="175">
        <f t="shared" si="0"/>
        <v>7.5090953136011276</v>
      </c>
      <c r="I53" s="73">
        <v>36993</v>
      </c>
      <c r="J53" s="73">
        <v>0</v>
      </c>
      <c r="K53" s="73">
        <v>0</v>
      </c>
      <c r="L53" s="73">
        <v>29207</v>
      </c>
      <c r="M53" s="73">
        <v>0</v>
      </c>
      <c r="N53" s="73">
        <f t="shared" si="1"/>
        <v>66200</v>
      </c>
      <c r="O53" s="69">
        <f>N53/'Operating Expenditures 2 - 2015'!O53</f>
        <v>0.12473879282243187</v>
      </c>
      <c r="P53" s="116">
        <f t="shared" si="2"/>
        <v>1.4578928823114869</v>
      </c>
    </row>
    <row r="54" spans="1:16" ht="13" customHeight="1" x14ac:dyDescent="0.3">
      <c r="A54" s="113" t="s">
        <v>53</v>
      </c>
      <c r="B54" s="71">
        <v>52812</v>
      </c>
      <c r="C54" s="71"/>
      <c r="D54" s="73">
        <v>2364965</v>
      </c>
      <c r="E54" s="73">
        <v>764414</v>
      </c>
      <c r="F54" s="73">
        <v>3129379</v>
      </c>
      <c r="G54" s="109">
        <f>F54/'Operating Expenditures 2 - 2015'!O54</f>
        <v>0.67207417906921807</v>
      </c>
      <c r="H54" s="175">
        <f t="shared" si="0"/>
        <v>59.255074604256606</v>
      </c>
      <c r="I54" s="73">
        <v>138785</v>
      </c>
      <c r="J54" s="73">
        <v>13059</v>
      </c>
      <c r="K54" s="73">
        <v>116642</v>
      </c>
      <c r="L54" s="73">
        <v>43449</v>
      </c>
      <c r="M54" s="73">
        <v>0</v>
      </c>
      <c r="N54" s="73">
        <f t="shared" si="1"/>
        <v>311935</v>
      </c>
      <c r="O54" s="69">
        <f>N54/'Operating Expenditures 2 - 2015'!O54</f>
        <v>6.6992032300324286E-2</v>
      </c>
      <c r="P54" s="116">
        <f t="shared" si="2"/>
        <v>5.9065174581534503</v>
      </c>
    </row>
    <row r="55" spans="1:16" ht="13" customHeight="1" x14ac:dyDescent="0.3">
      <c r="A55" s="113" t="s">
        <v>255</v>
      </c>
      <c r="B55" s="71">
        <v>21567</v>
      </c>
      <c r="C55" s="71"/>
      <c r="D55" s="73">
        <v>427400</v>
      </c>
      <c r="E55" s="73">
        <v>146100</v>
      </c>
      <c r="F55" s="73">
        <v>573500</v>
      </c>
      <c r="G55" s="109">
        <f>F55/'Operating Expenditures 2 - 2015'!O55</f>
        <v>0.60105160449861184</v>
      </c>
      <c r="H55" s="175">
        <f t="shared" si="0"/>
        <v>26.591551908007606</v>
      </c>
      <c r="I55" s="73">
        <v>65000</v>
      </c>
      <c r="J55" s="73">
        <v>4500</v>
      </c>
      <c r="K55" s="73">
        <v>1200</v>
      </c>
      <c r="L55" s="73">
        <v>1000</v>
      </c>
      <c r="M55" s="73">
        <v>0</v>
      </c>
      <c r="N55" s="73">
        <f t="shared" si="1"/>
        <v>71700</v>
      </c>
      <c r="O55" s="69">
        <f>N55/'Operating Expenditures 2 - 2015'!O55</f>
        <v>7.5144551076809882E-2</v>
      </c>
      <c r="P55" s="116">
        <f t="shared" si="2"/>
        <v>3.3245235776881348</v>
      </c>
    </row>
    <row r="56" spans="1:16" ht="13" customHeight="1" x14ac:dyDescent="0.3">
      <c r="A56" s="113" t="s">
        <v>54</v>
      </c>
      <c r="B56" s="71">
        <v>43626</v>
      </c>
      <c r="C56" s="71"/>
      <c r="D56" s="73">
        <v>1411124</v>
      </c>
      <c r="E56" s="73">
        <v>611709</v>
      </c>
      <c r="F56" s="73">
        <v>2022833</v>
      </c>
      <c r="G56" s="109">
        <f>F56/'Operating Expenditures 2 - 2015'!O56</f>
        <v>0.65153056294568945</v>
      </c>
      <c r="H56" s="175">
        <f t="shared" si="0"/>
        <v>46.36760188878192</v>
      </c>
      <c r="I56" s="73">
        <v>164880</v>
      </c>
      <c r="J56" s="73">
        <v>17818</v>
      </c>
      <c r="K56" s="73">
        <v>53775</v>
      </c>
      <c r="L56" s="73">
        <v>54271</v>
      </c>
      <c r="M56" s="73">
        <v>0</v>
      </c>
      <c r="N56" s="73">
        <f t="shared" si="1"/>
        <v>290744</v>
      </c>
      <c r="O56" s="69">
        <f>N56/'Operating Expenditures 2 - 2015'!O56</f>
        <v>9.3645200564298453E-2</v>
      </c>
      <c r="P56" s="116">
        <f t="shared" si="2"/>
        <v>6.6644661440425432</v>
      </c>
    </row>
    <row r="57" spans="1:16" ht="13" customHeight="1" x14ac:dyDescent="0.3">
      <c r="A57" s="113" t="s">
        <v>55</v>
      </c>
      <c r="B57" s="71">
        <v>53835</v>
      </c>
      <c r="C57" s="71"/>
      <c r="D57" s="73">
        <v>770187</v>
      </c>
      <c r="E57" s="73">
        <v>305206</v>
      </c>
      <c r="F57" s="73">
        <v>1075393</v>
      </c>
      <c r="G57" s="109">
        <f>F57/'Operating Expenditures 2 - 2015'!O57</f>
        <v>0.63533924760786187</v>
      </c>
      <c r="H57" s="175">
        <f t="shared" si="0"/>
        <v>19.975722113866443</v>
      </c>
      <c r="I57" s="73">
        <v>122846</v>
      </c>
      <c r="J57" s="73">
        <v>13519</v>
      </c>
      <c r="K57" s="73">
        <v>23088</v>
      </c>
      <c r="L57" s="73">
        <v>51250</v>
      </c>
      <c r="M57" s="73">
        <v>0</v>
      </c>
      <c r="N57" s="73">
        <f t="shared" si="1"/>
        <v>210703</v>
      </c>
      <c r="O57" s="69">
        <f>N57/'Operating Expenditures 2 - 2015'!O57</f>
        <v>0.12448275699090408</v>
      </c>
      <c r="P57" s="116">
        <f t="shared" si="2"/>
        <v>3.913866443763351</v>
      </c>
    </row>
    <row r="58" spans="1:16" ht="13" customHeight="1" x14ac:dyDescent="0.3">
      <c r="A58" s="113" t="s">
        <v>56</v>
      </c>
      <c r="B58" s="71">
        <v>52810</v>
      </c>
      <c r="C58" s="71"/>
      <c r="D58" s="73">
        <v>1087939</v>
      </c>
      <c r="E58" s="73">
        <v>374548</v>
      </c>
      <c r="F58" s="73">
        <v>1462487</v>
      </c>
      <c r="G58" s="109">
        <f>F58/'Operating Expenditures 2 - 2015'!O58</f>
        <v>0.59352662655135036</v>
      </c>
      <c r="H58" s="175">
        <f t="shared" si="0"/>
        <v>27.693372467335731</v>
      </c>
      <c r="I58" s="73">
        <v>283894</v>
      </c>
      <c r="J58" s="73">
        <v>9785</v>
      </c>
      <c r="K58" s="73">
        <v>0</v>
      </c>
      <c r="L58" s="73">
        <v>122603</v>
      </c>
      <c r="M58" s="73">
        <v>0</v>
      </c>
      <c r="N58" s="73">
        <f t="shared" si="1"/>
        <v>416282</v>
      </c>
      <c r="O58" s="69">
        <f>N58/'Operating Expenditures 2 - 2015'!O58</f>
        <v>0.16894129736130936</v>
      </c>
      <c r="P58" s="116">
        <f t="shared" si="2"/>
        <v>7.8826358644196173</v>
      </c>
    </row>
    <row r="59" spans="1:16" ht="13" customHeight="1" x14ac:dyDescent="0.3">
      <c r="A59" s="113" t="s">
        <v>57</v>
      </c>
      <c r="B59" s="71">
        <v>250088</v>
      </c>
      <c r="C59" s="71"/>
      <c r="D59" s="73">
        <v>4164263</v>
      </c>
      <c r="E59" s="73">
        <v>1004495</v>
      </c>
      <c r="F59" s="73">
        <v>5168758</v>
      </c>
      <c r="G59" s="109">
        <f>F59/'Operating Expenditures 2 - 2015'!O59</f>
        <v>0.61746844957630531</v>
      </c>
      <c r="H59" s="175">
        <f t="shared" si="0"/>
        <v>20.667756949553755</v>
      </c>
      <c r="I59" s="73">
        <v>410740</v>
      </c>
      <c r="J59" s="73">
        <v>63390</v>
      </c>
      <c r="K59" s="73">
        <v>340820</v>
      </c>
      <c r="L59" s="73">
        <v>116038</v>
      </c>
      <c r="M59" s="73">
        <v>0</v>
      </c>
      <c r="N59" s="73">
        <f t="shared" si="1"/>
        <v>930988</v>
      </c>
      <c r="O59" s="69">
        <f>N59/'Operating Expenditures 2 - 2015'!O59</f>
        <v>0.11121737890111034</v>
      </c>
      <c r="P59" s="116">
        <f t="shared" si="2"/>
        <v>3.7226416301461884</v>
      </c>
    </row>
    <row r="60" spans="1:16" ht="13" customHeight="1" x14ac:dyDescent="0.3">
      <c r="A60" s="113" t="s">
        <v>58</v>
      </c>
      <c r="B60" s="71">
        <v>128755</v>
      </c>
      <c r="C60" s="71"/>
      <c r="D60" s="73">
        <v>1156936</v>
      </c>
      <c r="E60" s="73">
        <v>516073</v>
      </c>
      <c r="F60" s="73">
        <v>1673009</v>
      </c>
      <c r="G60" s="109">
        <f>F60/'Operating Expenditures 2 - 2015'!O60</f>
        <v>0.57787107637839474</v>
      </c>
      <c r="H60" s="175">
        <f t="shared" si="0"/>
        <v>12.993740048930139</v>
      </c>
      <c r="I60" s="73">
        <v>209902</v>
      </c>
      <c r="J60" s="73">
        <v>17100</v>
      </c>
      <c r="K60" s="73">
        <v>35804</v>
      </c>
      <c r="L60" s="73">
        <v>31451</v>
      </c>
      <c r="M60" s="73">
        <v>0</v>
      </c>
      <c r="N60" s="73">
        <f t="shared" si="1"/>
        <v>294257</v>
      </c>
      <c r="O60" s="69">
        <f>N60/'Operating Expenditures 2 - 2015'!O60</f>
        <v>0.10163878934415613</v>
      </c>
      <c r="P60" s="116">
        <f t="shared" si="2"/>
        <v>2.2854025086404413</v>
      </c>
    </row>
    <row r="61" spans="1:16" ht="13" customHeight="1" x14ac:dyDescent="0.3">
      <c r="A61" s="113" t="s">
        <v>256</v>
      </c>
      <c r="B61" s="71">
        <v>4740</v>
      </c>
      <c r="C61" s="71"/>
      <c r="D61" s="73">
        <v>104426</v>
      </c>
      <c r="E61" s="73">
        <v>39002</v>
      </c>
      <c r="F61" s="73">
        <v>143428</v>
      </c>
      <c r="G61" s="109">
        <f>F61/'Operating Expenditures 2 - 2015'!O61</f>
        <v>0.57899241078637176</v>
      </c>
      <c r="H61" s="175">
        <f t="shared" si="0"/>
        <v>30.259071729957807</v>
      </c>
      <c r="I61" s="73">
        <v>13380</v>
      </c>
      <c r="J61" s="73">
        <v>874</v>
      </c>
      <c r="K61" s="73">
        <v>0</v>
      </c>
      <c r="L61" s="73">
        <v>0</v>
      </c>
      <c r="M61" s="73">
        <v>2485</v>
      </c>
      <c r="N61" s="73">
        <f t="shared" si="1"/>
        <v>16739</v>
      </c>
      <c r="O61" s="69">
        <f>N61/'Operating Expenditures 2 - 2015'!O61</f>
        <v>6.757225900209915E-2</v>
      </c>
      <c r="P61" s="116">
        <f t="shared" si="2"/>
        <v>3.531434599156118</v>
      </c>
    </row>
    <row r="62" spans="1:16" ht="13" customHeight="1" x14ac:dyDescent="0.3">
      <c r="A62" s="113" t="s">
        <v>257</v>
      </c>
      <c r="B62" s="71">
        <v>113972</v>
      </c>
      <c r="C62" s="71"/>
      <c r="D62" s="73">
        <v>2140660</v>
      </c>
      <c r="E62" s="73">
        <v>931989</v>
      </c>
      <c r="F62" s="73">
        <v>3072649</v>
      </c>
      <c r="G62" s="109">
        <f>F62/'Operating Expenditures 2 - 2015'!O62</f>
        <v>0.58410938331685802</v>
      </c>
      <c r="H62" s="175">
        <f t="shared" si="0"/>
        <v>26.959683080054749</v>
      </c>
      <c r="I62" s="73">
        <v>343976</v>
      </c>
      <c r="J62" s="73">
        <v>37002</v>
      </c>
      <c r="K62" s="73">
        <v>107079</v>
      </c>
      <c r="L62" s="73">
        <v>100200</v>
      </c>
      <c r="M62" s="73">
        <v>0</v>
      </c>
      <c r="N62" s="73">
        <f t="shared" si="1"/>
        <v>588257</v>
      </c>
      <c r="O62" s="69">
        <f>N62/'Operating Expenditures 2 - 2015'!O62</f>
        <v>0.11182742757204775</v>
      </c>
      <c r="P62" s="116">
        <f t="shared" si="2"/>
        <v>5.1614168392236692</v>
      </c>
    </row>
    <row r="63" spans="1:16" ht="13" customHeight="1" x14ac:dyDescent="0.3">
      <c r="A63" s="113" t="s">
        <v>59</v>
      </c>
      <c r="B63" s="71">
        <v>22477</v>
      </c>
      <c r="C63" s="71"/>
      <c r="D63" s="73">
        <v>204283</v>
      </c>
      <c r="E63" s="73">
        <v>72203</v>
      </c>
      <c r="F63" s="73">
        <v>276486</v>
      </c>
      <c r="G63" s="109">
        <f>F63/'Operating Expenditures 2 - 2015'!O63</f>
        <v>0.53936069353787808</v>
      </c>
      <c r="H63" s="175">
        <f t="shared" si="0"/>
        <v>12.300840859545312</v>
      </c>
      <c r="I63" s="73">
        <v>94361</v>
      </c>
      <c r="J63" s="73">
        <v>3624</v>
      </c>
      <c r="K63" s="73">
        <v>6500</v>
      </c>
      <c r="L63" s="73">
        <v>6721</v>
      </c>
      <c r="M63" s="73">
        <v>0</v>
      </c>
      <c r="N63" s="73">
        <f t="shared" si="1"/>
        <v>111206</v>
      </c>
      <c r="O63" s="69">
        <f>N63/'Operating Expenditures 2 - 2015'!O63</f>
        <v>0.21693736856684706</v>
      </c>
      <c r="P63" s="116">
        <f t="shared" si="2"/>
        <v>4.9475463807447611</v>
      </c>
    </row>
    <row r="64" spans="1:16" ht="13" customHeight="1" x14ac:dyDescent="0.3">
      <c r="A64" s="113" t="s">
        <v>66</v>
      </c>
      <c r="B64" s="71">
        <v>59875</v>
      </c>
      <c r="C64" s="71"/>
      <c r="D64" s="73">
        <v>652139</v>
      </c>
      <c r="E64" s="73">
        <v>343351</v>
      </c>
      <c r="F64" s="73">
        <v>995490</v>
      </c>
      <c r="G64" s="109">
        <f>F64/'Operating Expenditures 2 - 2015'!O64</f>
        <v>0.57832975758705973</v>
      </c>
      <c r="H64" s="175">
        <f t="shared" si="0"/>
        <v>16.626137787056368</v>
      </c>
      <c r="I64" s="73">
        <v>136756</v>
      </c>
      <c r="J64" s="73">
        <v>10167</v>
      </c>
      <c r="K64" s="73">
        <v>57980</v>
      </c>
      <c r="L64" s="73">
        <v>25069</v>
      </c>
      <c r="M64" s="73">
        <v>29033</v>
      </c>
      <c r="N64" s="73">
        <f t="shared" si="1"/>
        <v>259005</v>
      </c>
      <c r="O64" s="69">
        <f>N64/'Operating Expenditures 2 - 2015'!O64</f>
        <v>0.15046891366446313</v>
      </c>
      <c r="P64" s="116">
        <f t="shared" si="2"/>
        <v>4.325762004175365</v>
      </c>
    </row>
    <row r="65" spans="1:28" ht="13" customHeight="1" x14ac:dyDescent="0.3">
      <c r="A65" s="134" t="s">
        <v>258</v>
      </c>
      <c r="B65" s="71">
        <v>50803</v>
      </c>
      <c r="C65" s="71"/>
      <c r="D65" s="73">
        <v>468395</v>
      </c>
      <c r="E65" s="73">
        <v>193240</v>
      </c>
      <c r="F65" s="73">
        <v>661635</v>
      </c>
      <c r="G65" s="109">
        <f>F65/'Operating Expenditures 2 - 2015'!O65</f>
        <v>0.54720601431625615</v>
      </c>
      <c r="H65" s="175">
        <f t="shared" si="0"/>
        <v>13.023541916815937</v>
      </c>
      <c r="I65" s="73">
        <v>93849</v>
      </c>
      <c r="J65" s="73">
        <v>0</v>
      </c>
      <c r="K65" s="73">
        <v>0</v>
      </c>
      <c r="L65" s="73">
        <v>68786</v>
      </c>
      <c r="M65" s="73">
        <v>0</v>
      </c>
      <c r="N65" s="73">
        <f t="shared" si="1"/>
        <v>162635</v>
      </c>
      <c r="O65" s="69">
        <f>N65/'Operating Expenditures 2 - 2015'!O65</f>
        <v>0.1345074703398767</v>
      </c>
      <c r="P65" s="116">
        <f t="shared" si="2"/>
        <v>3.2012873255516405</v>
      </c>
    </row>
    <row r="66" spans="1:28" ht="13" customHeight="1" x14ac:dyDescent="0.3">
      <c r="A66" s="113" t="s">
        <v>60</v>
      </c>
      <c r="B66" s="71">
        <v>957</v>
      </c>
      <c r="C66" s="71"/>
      <c r="D66" s="73">
        <v>31000</v>
      </c>
      <c r="E66" s="73">
        <v>0</v>
      </c>
      <c r="F66" s="73">
        <v>31000</v>
      </c>
      <c r="G66" s="109">
        <f>F66/'Operating Expenditures 2 - 2015'!O66</f>
        <v>0.60194174757281549</v>
      </c>
      <c r="H66" s="175">
        <f t="shared" si="0"/>
        <v>32.392894461859981</v>
      </c>
      <c r="I66" s="73">
        <v>6000</v>
      </c>
      <c r="J66" s="73">
        <v>2000</v>
      </c>
      <c r="K66" s="73">
        <v>0</v>
      </c>
      <c r="L66" s="73">
        <v>1000</v>
      </c>
      <c r="M66" s="73">
        <v>1000</v>
      </c>
      <c r="N66" s="73">
        <f t="shared" si="1"/>
        <v>10000</v>
      </c>
      <c r="O66" s="69">
        <f>N66/'Operating Expenditures 2 - 2015'!O66</f>
        <v>0.1941747572815534</v>
      </c>
      <c r="P66" s="116">
        <f t="shared" si="2"/>
        <v>10.449320794148381</v>
      </c>
    </row>
    <row r="67" spans="1:28" ht="13" customHeight="1" x14ac:dyDescent="0.3">
      <c r="A67" s="113" t="s">
        <v>259</v>
      </c>
      <c r="B67" s="71">
        <v>46371</v>
      </c>
      <c r="C67" s="71"/>
      <c r="D67" s="73">
        <v>388253</v>
      </c>
      <c r="E67" s="73">
        <v>82243</v>
      </c>
      <c r="F67" s="73">
        <v>470496</v>
      </c>
      <c r="G67" s="109">
        <f>F67/'Operating Expenditures 2 - 2015'!O67</f>
        <v>0.62133255506532303</v>
      </c>
      <c r="H67" s="175">
        <f t="shared" si="0"/>
        <v>10.146341463414634</v>
      </c>
      <c r="I67" s="73">
        <v>48239</v>
      </c>
      <c r="J67" s="73">
        <v>3060</v>
      </c>
      <c r="K67" s="73">
        <v>14514</v>
      </c>
      <c r="L67" s="73">
        <v>2706</v>
      </c>
      <c r="M67" s="73">
        <v>0</v>
      </c>
      <c r="N67" s="73">
        <f t="shared" si="1"/>
        <v>68519</v>
      </c>
      <c r="O67" s="69">
        <f>N67/'Operating Expenditures 2 - 2015'!O67</f>
        <v>9.0485541514743736E-2</v>
      </c>
      <c r="P67" s="116">
        <f t="shared" si="2"/>
        <v>1.4776261025209723</v>
      </c>
    </row>
    <row r="68" spans="1:28" ht="13" customHeight="1" x14ac:dyDescent="0.3">
      <c r="A68" s="113" t="s">
        <v>260</v>
      </c>
      <c r="B68" s="71">
        <v>40021</v>
      </c>
      <c r="C68" s="71"/>
      <c r="D68" s="73">
        <v>1264262</v>
      </c>
      <c r="E68" s="73">
        <v>444726</v>
      </c>
      <c r="F68" s="73">
        <v>1708988</v>
      </c>
      <c r="G68" s="109">
        <f>F68/'Operating Expenditures 2 - 2015'!O68</f>
        <v>0.56250571890315548</v>
      </c>
      <c r="H68" s="175">
        <f t="shared" si="0"/>
        <v>42.702281302316287</v>
      </c>
      <c r="I68" s="73">
        <v>220166</v>
      </c>
      <c r="J68" s="73">
        <v>11717</v>
      </c>
      <c r="K68" s="73">
        <v>35185</v>
      </c>
      <c r="L68" s="73">
        <v>126695</v>
      </c>
      <c r="M68" s="73">
        <v>0</v>
      </c>
      <c r="N68" s="73">
        <f t="shared" si="1"/>
        <v>393763</v>
      </c>
      <c r="O68" s="69">
        <f>N68/'Operating Expenditures 2 - 2015'!O68</f>
        <v>0.12960532162453056</v>
      </c>
      <c r="P68" s="116">
        <f t="shared" si="2"/>
        <v>9.8389095724744511</v>
      </c>
    </row>
    <row r="69" spans="1:28" ht="13" customHeight="1" x14ac:dyDescent="0.3">
      <c r="A69" s="113" t="s">
        <v>261</v>
      </c>
      <c r="B69" s="71">
        <v>25490</v>
      </c>
      <c r="C69" s="71"/>
      <c r="D69" s="73">
        <v>730292</v>
      </c>
      <c r="E69" s="73">
        <v>237321</v>
      </c>
      <c r="F69" s="73">
        <v>967613</v>
      </c>
      <c r="G69" s="109">
        <f>F69/'Operating Expenditures 2 - 2015'!O69</f>
        <v>0.6867841953745607</v>
      </c>
      <c r="H69" s="175">
        <f t="shared" si="0"/>
        <v>37.960494311494706</v>
      </c>
      <c r="I69" s="73">
        <v>72075</v>
      </c>
      <c r="J69" s="73">
        <v>5511</v>
      </c>
      <c r="K69" s="73">
        <v>3697</v>
      </c>
      <c r="L69" s="73">
        <v>14542</v>
      </c>
      <c r="M69" s="73">
        <v>502</v>
      </c>
      <c r="N69" s="73">
        <f t="shared" si="1"/>
        <v>96327</v>
      </c>
      <c r="O69" s="69">
        <f>N69/'Operating Expenditures 2 - 2015'!O69</f>
        <v>6.8370165745856359E-2</v>
      </c>
      <c r="P69" s="116">
        <f t="shared" si="2"/>
        <v>3.7790113770105922</v>
      </c>
    </row>
    <row r="70" spans="1:28" ht="13" customHeight="1" x14ac:dyDescent="0.3">
      <c r="A70" s="113" t="s">
        <v>262</v>
      </c>
      <c r="B70" s="71">
        <v>11293</v>
      </c>
      <c r="C70" s="71"/>
      <c r="D70" s="73">
        <v>109850</v>
      </c>
      <c r="E70" s="73">
        <v>23170</v>
      </c>
      <c r="F70" s="73">
        <v>133020</v>
      </c>
      <c r="G70" s="109">
        <f>F70/'Operating Expenditures 2 - 2015'!O70</f>
        <v>0.52220817662900532</v>
      </c>
      <c r="H70" s="175">
        <f t="shared" ref="H70:H73" si="3">F70/B70</f>
        <v>11.778978128043921</v>
      </c>
      <c r="I70" s="73">
        <v>40381</v>
      </c>
      <c r="J70" s="73">
        <v>3018</v>
      </c>
      <c r="K70" s="73">
        <v>3000</v>
      </c>
      <c r="L70" s="73">
        <v>2776</v>
      </c>
      <c r="M70" s="73">
        <v>0</v>
      </c>
      <c r="N70" s="73">
        <f t="shared" ref="N70:N73" si="4">SUM(I70:M70)</f>
        <v>49175</v>
      </c>
      <c r="O70" s="69">
        <f>N70/'Operating Expenditures 2 - 2015'!O70</f>
        <v>0.19305057198715483</v>
      </c>
      <c r="P70" s="116">
        <f t="shared" ref="P70:P73" si="5">N70/B70</f>
        <v>4.3544673691667404</v>
      </c>
    </row>
    <row r="71" spans="1:28" ht="13" customHeight="1" x14ac:dyDescent="0.3">
      <c r="A71" s="113" t="s">
        <v>61</v>
      </c>
      <c r="B71" s="71">
        <v>15385</v>
      </c>
      <c r="C71" s="71"/>
      <c r="D71" s="73">
        <v>212317</v>
      </c>
      <c r="E71" s="73">
        <v>33371</v>
      </c>
      <c r="F71" s="73">
        <v>245688</v>
      </c>
      <c r="G71" s="109">
        <f>F71/'Operating Expenditures 2 - 2015'!O71</f>
        <v>0.55961041741641881</v>
      </c>
      <c r="H71" s="175">
        <f t="shared" si="3"/>
        <v>15.969320766980825</v>
      </c>
      <c r="I71" s="73">
        <v>17941</v>
      </c>
      <c r="J71" s="73">
        <v>2934</v>
      </c>
      <c r="K71" s="73">
        <v>5412</v>
      </c>
      <c r="L71" s="73">
        <v>5391</v>
      </c>
      <c r="M71" s="73">
        <v>0</v>
      </c>
      <c r="N71" s="73">
        <f t="shared" si="4"/>
        <v>31678</v>
      </c>
      <c r="O71" s="69">
        <f>N71/'Operating Expenditures 2 - 2015'!O71</f>
        <v>7.215386507650888E-2</v>
      </c>
      <c r="P71" s="116">
        <f t="shared" si="5"/>
        <v>2.0590185245368864</v>
      </c>
    </row>
    <row r="72" spans="1:28" ht="13" customHeight="1" x14ac:dyDescent="0.3">
      <c r="A72" s="135" t="s">
        <v>263</v>
      </c>
      <c r="B72" s="38">
        <v>14568</v>
      </c>
      <c r="D72" s="73">
        <v>281486</v>
      </c>
      <c r="E72" s="73">
        <v>47704</v>
      </c>
      <c r="F72" s="73">
        <v>329190</v>
      </c>
      <c r="G72" s="109">
        <f>F72/'Operating Expenditures 2 - 2015'!O72</f>
        <v>0.63088719769868662</v>
      </c>
      <c r="H72" s="175">
        <f t="shared" si="3"/>
        <v>22.59678747940692</v>
      </c>
      <c r="I72" s="73">
        <v>52825</v>
      </c>
      <c r="J72" s="73">
        <v>8901</v>
      </c>
      <c r="K72" s="73">
        <v>7961</v>
      </c>
      <c r="L72" s="73">
        <v>1984</v>
      </c>
      <c r="M72" s="73">
        <v>0</v>
      </c>
      <c r="N72" s="73">
        <f t="shared" si="4"/>
        <v>71671</v>
      </c>
      <c r="O72" s="69">
        <f>N72/'Operating Expenditures 2 - 2015'!O72</f>
        <v>0.13735628769483449</v>
      </c>
      <c r="P72" s="116">
        <f t="shared" si="5"/>
        <v>4.9197556287753983</v>
      </c>
    </row>
    <row r="73" spans="1:28" ht="13" customHeight="1" x14ac:dyDescent="0.3">
      <c r="A73" s="176" t="s">
        <v>62</v>
      </c>
      <c r="B73" s="128">
        <f>SUM(B5:B72)</f>
        <v>4692850</v>
      </c>
      <c r="C73" s="128" t="s">
        <v>223</v>
      </c>
      <c r="D73" s="177">
        <f>SUM(D5:D72)</f>
        <v>90133714</v>
      </c>
      <c r="E73" s="177">
        <f t="shared" ref="E73:F73" si="6">SUM(E5:E72)</f>
        <v>33849771</v>
      </c>
      <c r="F73" s="177">
        <f t="shared" si="6"/>
        <v>123983485</v>
      </c>
      <c r="G73" s="81">
        <f>F73/'Operating Expenditures 2 - 2015'!O73</f>
        <v>0.60199678439428916</v>
      </c>
      <c r="H73" s="178">
        <f t="shared" si="3"/>
        <v>26.419656498716133</v>
      </c>
      <c r="I73" s="177">
        <f t="shared" ref="I73" si="7">SUM(I5:I72)</f>
        <v>12359235</v>
      </c>
      <c r="J73" s="177">
        <f t="shared" ref="J73" si="8">SUM(J5:J72)</f>
        <v>1197477</v>
      </c>
      <c r="K73" s="177">
        <f t="shared" ref="K73" si="9">SUM(K5:K72)</f>
        <v>6094393</v>
      </c>
      <c r="L73" s="177">
        <f t="shared" ref="L73" si="10">SUM(L5:L72)</f>
        <v>4511846</v>
      </c>
      <c r="M73" s="177">
        <f t="shared" ref="M73" si="11">SUM(M5:M72)</f>
        <v>199675</v>
      </c>
      <c r="N73" s="177">
        <f t="shared" si="4"/>
        <v>24362626</v>
      </c>
      <c r="O73" s="81">
        <f>N73/'Operating Expenditures 2 - 2015'!O73</f>
        <v>0.11829174273816148</v>
      </c>
      <c r="P73" s="179">
        <f t="shared" si="5"/>
        <v>5.1914350554567052</v>
      </c>
    </row>
    <row r="74" spans="1:28" x14ac:dyDescent="0.3">
      <c r="A74" s="188" t="s">
        <v>190</v>
      </c>
      <c r="C74" s="117"/>
      <c r="O74" s="189">
        <v>0.1</v>
      </c>
    </row>
    <row r="75" spans="1:28" x14ac:dyDescent="0.3">
      <c r="A75" s="188" t="s">
        <v>84</v>
      </c>
      <c r="C75" s="117"/>
      <c r="O75" s="69">
        <v>0.15</v>
      </c>
    </row>
    <row r="76" spans="1:28" x14ac:dyDescent="0.3">
      <c r="A76" s="188" t="s">
        <v>231</v>
      </c>
      <c r="O76" s="69">
        <v>0.2</v>
      </c>
    </row>
    <row r="77" spans="1:28" s="193" customFormat="1" x14ac:dyDescent="0.3">
      <c r="A77" s="190" t="s">
        <v>82</v>
      </c>
      <c r="B77" s="191" t="s">
        <v>311</v>
      </c>
      <c r="C77" s="70"/>
      <c r="D77" s="191"/>
      <c r="E77" s="191"/>
      <c r="F77" s="191"/>
      <c r="G77" s="191"/>
      <c r="H77" s="191">
        <v>24.17</v>
      </c>
      <c r="I77" s="191"/>
      <c r="J77" s="191"/>
      <c r="K77" s="191"/>
      <c r="L77" s="191"/>
      <c r="M77" s="191"/>
      <c r="N77" s="191"/>
      <c r="O77" s="191"/>
      <c r="P77" s="116">
        <v>4.07</v>
      </c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</row>
    <row r="78" spans="1:28" x14ac:dyDescent="0.3">
      <c r="C78" s="182" t="s">
        <v>224</v>
      </c>
    </row>
    <row r="86" spans="1:7" x14ac:dyDescent="0.3">
      <c r="A86" s="70" t="s">
        <v>299</v>
      </c>
      <c r="B86" s="117"/>
      <c r="G86" s="198" t="s">
        <v>301</v>
      </c>
    </row>
  </sheetData>
  <mergeCells count="6">
    <mergeCell ref="A1:P2"/>
    <mergeCell ref="A3:A4"/>
    <mergeCell ref="B3:B4"/>
    <mergeCell ref="D3:H3"/>
    <mergeCell ref="I3:P3"/>
    <mergeCell ref="C3:C4"/>
  </mergeCells>
  <phoneticPr fontId="0" type="noConversion"/>
  <printOptions horizontalCentered="1" gridLines="1"/>
  <pageMargins left="0.6" right="0.6" top="1.01" bottom="0.52" header="0.5" footer="0.35"/>
  <pageSetup scale="86" fitToHeight="2" orientation="landscape" r:id="rId1"/>
  <headerFooter alignWithMargins="0">
    <oddFooter>&amp;C&amp;"Garamond,Regular"&amp;P</oddFooter>
  </headerFooter>
  <rowBreaks count="1" manualBreakCount="1">
    <brk id="39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Normal="100" workbookViewId="0">
      <pane xSplit="1" ySplit="4" topLeftCell="B5" activePane="bottomRight" state="frozen"/>
      <selection pane="topRight" activeCell="C1" sqref="C1"/>
      <selection pane="bottomLeft" activeCell="A3" sqref="A3"/>
      <selection pane="bottomRight" activeCell="G21" sqref="G21"/>
    </sheetView>
  </sheetViews>
  <sheetFormatPr defaultRowHeight="12.5" x14ac:dyDescent="0.25"/>
  <cols>
    <col min="1" max="1" width="29.81640625" bestFit="1" customWidth="1"/>
    <col min="2" max="2" width="7.1796875" style="56" customWidth="1"/>
    <col min="3" max="3" width="8.81640625" style="56" customWidth="1"/>
    <col min="4" max="4" width="7.81640625" style="56" customWidth="1"/>
    <col min="5" max="5" width="7" style="56" customWidth="1"/>
    <col min="6" max="6" width="7.1796875" style="56" customWidth="1"/>
    <col min="7" max="7" width="7.81640625" style="56" customWidth="1"/>
    <col min="8" max="8" width="7.54296875" style="56" customWidth="1"/>
    <col min="9" max="9" width="9.1796875" style="56"/>
    <col min="10" max="10" width="8.1796875" style="56" customWidth="1"/>
    <col min="11" max="11" width="6" style="56" customWidth="1"/>
    <col min="12" max="12" width="6.1796875" style="56" customWidth="1"/>
    <col min="13" max="14" width="7.81640625" style="56" customWidth="1"/>
    <col min="15" max="15" width="8.54296875" style="56" customWidth="1"/>
    <col min="16" max="16" width="5.54296875" style="102" customWidth="1"/>
    <col min="17" max="17" width="9.1796875" style="21"/>
  </cols>
  <sheetData>
    <row r="1" spans="1:17" s="44" customFormat="1" ht="15.5" x14ac:dyDescent="0.35">
      <c r="A1" s="416" t="s">
        <v>191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8"/>
      <c r="Q1" s="43"/>
    </row>
    <row r="2" spans="1:17" s="44" customFormat="1" ht="15.5" x14ac:dyDescent="0.35">
      <c r="A2" s="419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1"/>
      <c r="Q2" s="43"/>
    </row>
    <row r="3" spans="1:17" s="40" customFormat="1" ht="13" x14ac:dyDescent="0.3">
      <c r="A3" s="424" t="s">
        <v>23</v>
      </c>
      <c r="B3" s="413" t="s">
        <v>192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4" t="s">
        <v>193</v>
      </c>
      <c r="P3" s="422" t="s">
        <v>177</v>
      </c>
      <c r="Q3" s="45"/>
    </row>
    <row r="4" spans="1:17" s="47" customFormat="1" ht="50.25" customHeight="1" x14ac:dyDescent="0.25">
      <c r="A4" s="425"/>
      <c r="B4" s="61" t="s">
        <v>194</v>
      </c>
      <c r="C4" s="61" t="s">
        <v>195</v>
      </c>
      <c r="D4" s="61" t="s">
        <v>196</v>
      </c>
      <c r="E4" s="61" t="s">
        <v>197</v>
      </c>
      <c r="F4" s="61" t="s">
        <v>198</v>
      </c>
      <c r="G4" s="61" t="s">
        <v>199</v>
      </c>
      <c r="H4" s="61" t="s">
        <v>200</v>
      </c>
      <c r="I4" s="61" t="s">
        <v>201</v>
      </c>
      <c r="J4" s="63" t="s">
        <v>202</v>
      </c>
      <c r="K4" s="61" t="s">
        <v>203</v>
      </c>
      <c r="L4" s="61" t="s">
        <v>204</v>
      </c>
      <c r="M4" s="63" t="s">
        <v>205</v>
      </c>
      <c r="N4" s="63" t="s">
        <v>206</v>
      </c>
      <c r="O4" s="415"/>
      <c r="P4" s="423"/>
      <c r="Q4" s="46"/>
    </row>
    <row r="5" spans="1:17" ht="13" x14ac:dyDescent="0.3">
      <c r="A5" s="24" t="s">
        <v>232</v>
      </c>
      <c r="B5" s="73">
        <v>72295</v>
      </c>
      <c r="C5" s="73">
        <v>27971</v>
      </c>
      <c r="D5" s="73">
        <v>18464</v>
      </c>
      <c r="E5" s="73">
        <v>27496</v>
      </c>
      <c r="F5" s="73">
        <v>5481</v>
      </c>
      <c r="G5" s="73">
        <v>4918</v>
      </c>
      <c r="H5" s="73">
        <v>0</v>
      </c>
      <c r="I5" s="73">
        <v>78904</v>
      </c>
      <c r="J5" s="73">
        <v>7882</v>
      </c>
      <c r="K5" s="73">
        <v>0</v>
      </c>
      <c r="L5" s="73">
        <v>0</v>
      </c>
      <c r="M5" s="207">
        <v>78501</v>
      </c>
      <c r="N5" s="73">
        <v>321912</v>
      </c>
      <c r="O5" s="73">
        <v>1416558</v>
      </c>
      <c r="P5" s="116">
        <f>O5/'Operating Expenditures 1 - 2015'!B5</f>
        <v>22.637039167745339</v>
      </c>
    </row>
    <row r="6" spans="1:17" ht="13" x14ac:dyDescent="0.3">
      <c r="A6" s="24" t="s">
        <v>31</v>
      </c>
      <c r="B6" s="73">
        <v>62017</v>
      </c>
      <c r="C6" s="73">
        <v>5800</v>
      </c>
      <c r="D6" s="73">
        <v>74863</v>
      </c>
      <c r="E6" s="73">
        <v>14403</v>
      </c>
      <c r="F6" s="73">
        <v>16302</v>
      </c>
      <c r="G6" s="73">
        <v>26189</v>
      </c>
      <c r="H6" s="73">
        <v>4765</v>
      </c>
      <c r="I6" s="73">
        <v>0</v>
      </c>
      <c r="J6" s="73">
        <v>11370</v>
      </c>
      <c r="K6" s="73">
        <v>3964</v>
      </c>
      <c r="L6" s="73">
        <v>0</v>
      </c>
      <c r="M6" s="207">
        <v>23200</v>
      </c>
      <c r="N6" s="73">
        <v>242873</v>
      </c>
      <c r="O6" s="73">
        <v>867903</v>
      </c>
      <c r="P6" s="116">
        <f>O6/'Operating Expenditures 1 - 2015'!B6</f>
        <v>33.792898025931549</v>
      </c>
    </row>
    <row r="7" spans="1:17" ht="13" x14ac:dyDescent="0.3">
      <c r="A7" s="24" t="s">
        <v>233</v>
      </c>
      <c r="B7" s="73">
        <v>292472</v>
      </c>
      <c r="C7" s="73">
        <v>256646</v>
      </c>
      <c r="D7" s="73">
        <v>53747</v>
      </c>
      <c r="E7" s="73">
        <v>86818</v>
      </c>
      <c r="F7" s="73">
        <v>21159</v>
      </c>
      <c r="G7" s="73">
        <v>8793</v>
      </c>
      <c r="H7" s="73">
        <v>16815</v>
      </c>
      <c r="I7" s="73">
        <v>262342</v>
      </c>
      <c r="J7" s="73">
        <v>6370</v>
      </c>
      <c r="K7" s="73">
        <v>0</v>
      </c>
      <c r="L7" s="73">
        <v>0</v>
      </c>
      <c r="M7" s="207">
        <v>937307</v>
      </c>
      <c r="N7" s="73">
        <v>1942469</v>
      </c>
      <c r="O7" s="73">
        <v>6003445</v>
      </c>
      <c r="P7" s="116">
        <f>O7/'Operating Expenditures 1 - 2015'!B7</f>
        <v>50.256958687371814</v>
      </c>
    </row>
    <row r="8" spans="1:17" ht="13" x14ac:dyDescent="0.3">
      <c r="A8" s="24" t="s">
        <v>234</v>
      </c>
      <c r="B8" s="73">
        <v>62597</v>
      </c>
      <c r="C8" s="73">
        <v>54686</v>
      </c>
      <c r="D8" s="73">
        <v>3584</v>
      </c>
      <c r="E8" s="73">
        <v>31308</v>
      </c>
      <c r="F8" s="73">
        <v>10637</v>
      </c>
      <c r="G8" s="73">
        <v>24323</v>
      </c>
      <c r="H8" s="73">
        <v>15981</v>
      </c>
      <c r="I8" s="73">
        <v>0</v>
      </c>
      <c r="J8" s="73">
        <v>2282</v>
      </c>
      <c r="K8" s="73">
        <v>0</v>
      </c>
      <c r="L8" s="73">
        <v>0</v>
      </c>
      <c r="M8" s="207">
        <v>23286</v>
      </c>
      <c r="N8" s="73">
        <v>228684</v>
      </c>
      <c r="O8" s="73">
        <v>966575</v>
      </c>
      <c r="P8" s="116">
        <f>O8/'Operating Expenditures 1 - 2015'!B8</f>
        <v>42.315690394886616</v>
      </c>
    </row>
    <row r="9" spans="1:17" ht="13" x14ac:dyDescent="0.3">
      <c r="A9" s="24" t="s">
        <v>32</v>
      </c>
      <c r="B9" s="73">
        <v>27204</v>
      </c>
      <c r="C9" s="73">
        <v>5800</v>
      </c>
      <c r="D9" s="73">
        <v>0</v>
      </c>
      <c r="E9" s="73">
        <v>12747</v>
      </c>
      <c r="F9" s="73">
        <v>3993</v>
      </c>
      <c r="G9" s="73">
        <v>6076</v>
      </c>
      <c r="H9" s="73">
        <v>12870</v>
      </c>
      <c r="I9" s="73">
        <v>16554</v>
      </c>
      <c r="J9" s="73">
        <v>9600</v>
      </c>
      <c r="K9" s="73">
        <v>3432</v>
      </c>
      <c r="L9" s="73">
        <v>0</v>
      </c>
      <c r="M9" s="207">
        <v>47200</v>
      </c>
      <c r="N9" s="73">
        <v>145476</v>
      </c>
      <c r="O9" s="73">
        <v>492286</v>
      </c>
      <c r="P9" s="116">
        <f>O9/'Operating Expenditures 1 - 2015'!B9</f>
        <v>16.266926610051879</v>
      </c>
    </row>
    <row r="10" spans="1:17" ht="13" x14ac:dyDescent="0.3">
      <c r="A10" s="24" t="s">
        <v>235</v>
      </c>
      <c r="B10" s="73">
        <v>39215</v>
      </c>
      <c r="C10" s="73">
        <v>15946</v>
      </c>
      <c r="D10" s="73">
        <v>1000</v>
      </c>
      <c r="E10" s="73">
        <v>22735</v>
      </c>
      <c r="F10" s="73">
        <v>0</v>
      </c>
      <c r="G10" s="73">
        <v>2978</v>
      </c>
      <c r="H10" s="73">
        <v>13449</v>
      </c>
      <c r="I10" s="73">
        <v>0</v>
      </c>
      <c r="J10" s="73">
        <v>26790</v>
      </c>
      <c r="K10" s="73">
        <v>0</v>
      </c>
      <c r="L10" s="73">
        <v>0</v>
      </c>
      <c r="M10" s="207">
        <v>31894</v>
      </c>
      <c r="N10" s="73">
        <v>154007</v>
      </c>
      <c r="O10" s="73">
        <v>637404</v>
      </c>
      <c r="P10" s="116">
        <f>O10/'Operating Expenditures 1 - 2015'!B10</f>
        <v>15.507481205751406</v>
      </c>
    </row>
    <row r="11" spans="1:17" ht="13" x14ac:dyDescent="0.3">
      <c r="A11" s="24" t="s">
        <v>236</v>
      </c>
      <c r="B11" s="73">
        <v>70054</v>
      </c>
      <c r="C11" s="73">
        <v>10454</v>
      </c>
      <c r="D11" s="73">
        <v>78223</v>
      </c>
      <c r="E11" s="73">
        <v>12492</v>
      </c>
      <c r="F11" s="73">
        <v>17791</v>
      </c>
      <c r="G11" s="73">
        <v>33586</v>
      </c>
      <c r="H11" s="73">
        <v>17294</v>
      </c>
      <c r="I11" s="73">
        <v>62829</v>
      </c>
      <c r="J11" s="73">
        <v>6350</v>
      </c>
      <c r="K11" s="73">
        <v>0</v>
      </c>
      <c r="L11" s="73">
        <v>0</v>
      </c>
      <c r="M11" s="207">
        <v>74213</v>
      </c>
      <c r="N11" s="73">
        <v>383286</v>
      </c>
      <c r="O11" s="73">
        <v>1585627</v>
      </c>
      <c r="P11" s="116">
        <f>O11/'Operating Expenditures 1 - 2015'!B11</f>
        <v>43.487109867807582</v>
      </c>
    </row>
    <row r="12" spans="1:17" ht="13" x14ac:dyDescent="0.3">
      <c r="A12" s="24" t="s">
        <v>33</v>
      </c>
      <c r="B12" s="73">
        <v>44713</v>
      </c>
      <c r="C12" s="73">
        <v>33397</v>
      </c>
      <c r="D12" s="73">
        <v>29570</v>
      </c>
      <c r="E12" s="73">
        <v>36103</v>
      </c>
      <c r="F12" s="73">
        <v>8340</v>
      </c>
      <c r="G12" s="73">
        <v>21637</v>
      </c>
      <c r="H12" s="73">
        <v>25000</v>
      </c>
      <c r="I12" s="73">
        <v>46236</v>
      </c>
      <c r="J12" s="73">
        <v>10897</v>
      </c>
      <c r="K12" s="73">
        <v>3200</v>
      </c>
      <c r="L12" s="73">
        <v>0</v>
      </c>
      <c r="M12" s="207">
        <v>94567</v>
      </c>
      <c r="N12" s="73">
        <v>353660</v>
      </c>
      <c r="O12" s="73">
        <v>1013053</v>
      </c>
      <c r="P12" s="116">
        <f>O12/'Operating Expenditures 1 - 2015'!B12</f>
        <v>73.484186856230963</v>
      </c>
    </row>
    <row r="13" spans="1:17" ht="13" x14ac:dyDescent="0.3">
      <c r="A13" s="24" t="s">
        <v>237</v>
      </c>
      <c r="B13" s="73">
        <v>274927</v>
      </c>
      <c r="C13" s="73">
        <v>196117</v>
      </c>
      <c r="D13" s="73">
        <v>1900</v>
      </c>
      <c r="E13" s="73">
        <v>69199</v>
      </c>
      <c r="F13" s="73">
        <v>27975</v>
      </c>
      <c r="G13" s="73">
        <v>63980</v>
      </c>
      <c r="H13" s="73">
        <v>117724</v>
      </c>
      <c r="I13" s="73">
        <v>232375</v>
      </c>
      <c r="J13" s="73">
        <v>18582</v>
      </c>
      <c r="K13" s="73">
        <v>25033</v>
      </c>
      <c r="L13" s="73">
        <v>0</v>
      </c>
      <c r="M13" s="207">
        <v>913807</v>
      </c>
      <c r="N13" s="73">
        <v>1941619</v>
      </c>
      <c r="O13" s="73">
        <v>5917933</v>
      </c>
      <c r="P13" s="116">
        <f>O13/'Operating Expenditures 1 - 2015'!B13</f>
        <v>47.277275813860598</v>
      </c>
    </row>
    <row r="14" spans="1:17" ht="13" x14ac:dyDescent="0.3">
      <c r="A14" s="24" t="s">
        <v>34</v>
      </c>
      <c r="B14" s="73">
        <v>436683</v>
      </c>
      <c r="C14" s="73">
        <v>557460</v>
      </c>
      <c r="D14" s="73">
        <v>60087</v>
      </c>
      <c r="E14" s="73">
        <v>133326</v>
      </c>
      <c r="F14" s="73">
        <v>72215</v>
      </c>
      <c r="G14" s="73">
        <v>76088</v>
      </c>
      <c r="H14" s="73">
        <v>542602</v>
      </c>
      <c r="I14" s="73">
        <v>0</v>
      </c>
      <c r="J14" s="73">
        <v>206576</v>
      </c>
      <c r="K14" s="73">
        <v>0</v>
      </c>
      <c r="L14" s="73">
        <v>0</v>
      </c>
      <c r="M14" s="207">
        <v>392368</v>
      </c>
      <c r="N14" s="73">
        <v>2477405</v>
      </c>
      <c r="O14" s="73">
        <v>8973728</v>
      </c>
      <c r="P14" s="116">
        <f>O14/'Operating Expenditures 1 - 2015'!B14</f>
        <v>45.142201742559912</v>
      </c>
    </row>
    <row r="15" spans="1:17" ht="13" x14ac:dyDescent="0.3">
      <c r="A15" s="24" t="s">
        <v>35</v>
      </c>
      <c r="B15" s="73">
        <v>13866</v>
      </c>
      <c r="C15" s="73">
        <v>2059</v>
      </c>
      <c r="D15" s="73">
        <v>0</v>
      </c>
      <c r="E15" s="73">
        <v>15370</v>
      </c>
      <c r="F15" s="73">
        <v>250</v>
      </c>
      <c r="G15" s="73">
        <v>6995</v>
      </c>
      <c r="H15" s="73">
        <v>0</v>
      </c>
      <c r="I15" s="73">
        <v>37526</v>
      </c>
      <c r="J15" s="73">
        <v>7701</v>
      </c>
      <c r="K15" s="73">
        <v>0</v>
      </c>
      <c r="L15" s="73">
        <v>0</v>
      </c>
      <c r="M15" s="207">
        <v>0</v>
      </c>
      <c r="N15" s="73">
        <v>83767</v>
      </c>
      <c r="O15" s="73">
        <v>233724</v>
      </c>
      <c r="P15" s="116">
        <f>O15/'Operating Expenditures 1 - 2015'!B15</f>
        <v>23.38877214049835</v>
      </c>
    </row>
    <row r="16" spans="1:17" ht="13" x14ac:dyDescent="0.3">
      <c r="A16" s="24" t="s">
        <v>36</v>
      </c>
      <c r="B16" s="73">
        <v>86766</v>
      </c>
      <c r="C16" s="73">
        <v>27887</v>
      </c>
      <c r="D16" s="73">
        <v>70181</v>
      </c>
      <c r="E16" s="73">
        <v>60154</v>
      </c>
      <c r="F16" s="73">
        <v>12953</v>
      </c>
      <c r="G16" s="73">
        <v>9864</v>
      </c>
      <c r="H16" s="73">
        <v>39722</v>
      </c>
      <c r="I16" s="73">
        <v>37000</v>
      </c>
      <c r="J16" s="73">
        <v>5138</v>
      </c>
      <c r="K16" s="73">
        <v>1740</v>
      </c>
      <c r="L16" s="73">
        <v>0</v>
      </c>
      <c r="M16" s="207">
        <v>184594</v>
      </c>
      <c r="N16" s="73">
        <v>535999</v>
      </c>
      <c r="O16" s="73">
        <v>1384533</v>
      </c>
      <c r="P16" s="116">
        <f>O16/'Operating Expenditures 1 - 2015'!B16</f>
        <v>203.10004400762799</v>
      </c>
    </row>
    <row r="17" spans="1:16" ht="13" x14ac:dyDescent="0.3">
      <c r="A17" s="24" t="s">
        <v>238</v>
      </c>
      <c r="B17" s="73">
        <v>24387</v>
      </c>
      <c r="C17" s="73">
        <v>0</v>
      </c>
      <c r="D17" s="73">
        <v>0</v>
      </c>
      <c r="E17" s="73">
        <v>14235</v>
      </c>
      <c r="F17" s="73">
        <v>2247</v>
      </c>
      <c r="G17" s="73">
        <v>7310</v>
      </c>
      <c r="H17" s="73">
        <v>12802</v>
      </c>
      <c r="I17" s="73">
        <v>10027</v>
      </c>
      <c r="J17" s="73">
        <v>6471</v>
      </c>
      <c r="K17" s="73">
        <v>1700</v>
      </c>
      <c r="L17" s="73">
        <v>980</v>
      </c>
      <c r="M17" s="207">
        <v>21582</v>
      </c>
      <c r="N17" s="73">
        <v>101741</v>
      </c>
      <c r="O17" s="73">
        <v>306817</v>
      </c>
      <c r="P17" s="116">
        <f>O17/'Operating Expenditures 1 - 2015'!B17</f>
        <v>30.237212969350548</v>
      </c>
    </row>
    <row r="18" spans="1:16" ht="13" x14ac:dyDescent="0.3">
      <c r="A18" s="24" t="s">
        <v>239</v>
      </c>
      <c r="B18" s="73">
        <v>43334</v>
      </c>
      <c r="C18" s="73">
        <v>9810</v>
      </c>
      <c r="D18" s="73">
        <v>0</v>
      </c>
      <c r="E18" s="73">
        <v>42549</v>
      </c>
      <c r="F18" s="73">
        <v>473</v>
      </c>
      <c r="G18" s="73">
        <v>0</v>
      </c>
      <c r="H18" s="73">
        <v>0</v>
      </c>
      <c r="I18" s="73">
        <v>27089</v>
      </c>
      <c r="J18" s="73">
        <v>3300</v>
      </c>
      <c r="K18" s="73">
        <v>0</v>
      </c>
      <c r="L18" s="73">
        <v>0</v>
      </c>
      <c r="M18" s="207">
        <v>68173</v>
      </c>
      <c r="N18" s="73">
        <v>194728</v>
      </c>
      <c r="O18" s="73">
        <v>626517</v>
      </c>
      <c r="P18" s="116">
        <f>O18/'Operating Expenditures 1 - 2015'!B18</f>
        <v>38.44841976066278</v>
      </c>
    </row>
    <row r="19" spans="1:16" ht="13" x14ac:dyDescent="0.3">
      <c r="A19" s="24" t="s">
        <v>240</v>
      </c>
      <c r="B19" s="73">
        <v>22281</v>
      </c>
      <c r="C19" s="73">
        <v>2833</v>
      </c>
      <c r="D19" s="73">
        <v>94064</v>
      </c>
      <c r="E19" s="73">
        <v>14462</v>
      </c>
      <c r="F19" s="73">
        <v>7002</v>
      </c>
      <c r="G19" s="73">
        <v>556</v>
      </c>
      <c r="H19" s="73">
        <v>68159</v>
      </c>
      <c r="I19" s="73">
        <v>36912</v>
      </c>
      <c r="J19" s="73">
        <v>11548</v>
      </c>
      <c r="K19" s="73">
        <v>2609</v>
      </c>
      <c r="L19" s="73">
        <v>0</v>
      </c>
      <c r="M19" s="207">
        <v>71507</v>
      </c>
      <c r="N19" s="73">
        <v>331933</v>
      </c>
      <c r="O19" s="73">
        <v>841898</v>
      </c>
      <c r="P19" s="116">
        <f>O19/'Operating Expenditures 1 - 2015'!B19</f>
        <v>41.798133253897326</v>
      </c>
    </row>
    <row r="20" spans="1:16" ht="13" x14ac:dyDescent="0.3">
      <c r="A20" s="24" t="s">
        <v>63</v>
      </c>
      <c r="B20" s="73">
        <v>90013</v>
      </c>
      <c r="C20" s="73">
        <v>42462</v>
      </c>
      <c r="D20" s="73">
        <v>21994</v>
      </c>
      <c r="E20" s="73">
        <v>40048</v>
      </c>
      <c r="F20" s="73">
        <v>3350</v>
      </c>
      <c r="G20" s="73">
        <v>17809</v>
      </c>
      <c r="H20" s="73">
        <v>1198</v>
      </c>
      <c r="I20" s="73">
        <v>0</v>
      </c>
      <c r="J20" s="73">
        <v>3500</v>
      </c>
      <c r="K20" s="73">
        <v>0</v>
      </c>
      <c r="L20" s="73">
        <v>0</v>
      </c>
      <c r="M20" s="207">
        <v>111946</v>
      </c>
      <c r="N20" s="73">
        <v>332320</v>
      </c>
      <c r="O20" s="73">
        <v>2098258</v>
      </c>
      <c r="P20" s="116">
        <f>O20/'Operating Expenditures 1 - 2015'!B20</f>
        <v>77.563876977672635</v>
      </c>
    </row>
    <row r="21" spans="1:16" ht="13" x14ac:dyDescent="0.3">
      <c r="A21" s="24" t="s">
        <v>241</v>
      </c>
      <c r="B21" s="73">
        <v>1243296</v>
      </c>
      <c r="C21" s="73">
        <v>2035705</v>
      </c>
      <c r="D21" s="73">
        <v>54999</v>
      </c>
      <c r="E21" s="73">
        <v>513310</v>
      </c>
      <c r="F21" s="73">
        <v>130343</v>
      </c>
      <c r="G21" s="321" t="s">
        <v>307</v>
      </c>
      <c r="H21" s="73">
        <v>429035</v>
      </c>
      <c r="I21" s="73">
        <v>1177576</v>
      </c>
      <c r="J21" s="73">
        <v>888190</v>
      </c>
      <c r="K21" s="73">
        <v>0</v>
      </c>
      <c r="L21" s="73">
        <v>12926</v>
      </c>
      <c r="M21" s="207">
        <v>2981941</v>
      </c>
      <c r="N21" s="73">
        <v>9448123</v>
      </c>
      <c r="O21" s="73">
        <v>36853413</v>
      </c>
      <c r="P21" s="116">
        <f>O21/'Operating Expenditures 1 - 2015'!B21</f>
        <v>82.491696754134836</v>
      </c>
    </row>
    <row r="22" spans="1:16" ht="13" x14ac:dyDescent="0.3">
      <c r="A22" s="24" t="s">
        <v>242</v>
      </c>
      <c r="B22" s="73">
        <v>10115</v>
      </c>
      <c r="C22" s="73">
        <v>6129</v>
      </c>
      <c r="D22" s="73">
        <v>1400</v>
      </c>
      <c r="E22" s="73">
        <v>5831</v>
      </c>
      <c r="F22" s="73">
        <v>1494</v>
      </c>
      <c r="G22" s="73">
        <v>3795</v>
      </c>
      <c r="H22" s="73">
        <v>3644</v>
      </c>
      <c r="I22" s="73">
        <v>10993</v>
      </c>
      <c r="J22" s="73">
        <v>4500</v>
      </c>
      <c r="K22" s="73">
        <v>0</v>
      </c>
      <c r="L22" s="73">
        <v>0</v>
      </c>
      <c r="M22" s="207">
        <v>5606</v>
      </c>
      <c r="N22" s="73">
        <v>53507</v>
      </c>
      <c r="O22" s="73">
        <v>291034</v>
      </c>
      <c r="P22" s="116">
        <f>O22/'Operating Expenditures 1 - 2015'!B22</f>
        <v>39.829478582181473</v>
      </c>
    </row>
    <row r="23" spans="1:16" ht="13" x14ac:dyDescent="0.3">
      <c r="A23" s="24" t="s">
        <v>243</v>
      </c>
      <c r="B23" s="73">
        <v>36210</v>
      </c>
      <c r="C23" s="73">
        <v>20782</v>
      </c>
      <c r="D23" s="73">
        <v>12408</v>
      </c>
      <c r="E23" s="73">
        <v>21117</v>
      </c>
      <c r="F23" s="73">
        <v>12387</v>
      </c>
      <c r="G23" s="73">
        <v>10522</v>
      </c>
      <c r="H23" s="73">
        <v>42388</v>
      </c>
      <c r="I23" s="73">
        <v>0</v>
      </c>
      <c r="J23" s="73">
        <v>9290</v>
      </c>
      <c r="K23" s="73">
        <v>400</v>
      </c>
      <c r="L23" s="73">
        <v>0</v>
      </c>
      <c r="M23" s="207">
        <v>126289</v>
      </c>
      <c r="N23" s="73">
        <v>291793</v>
      </c>
      <c r="O23" s="73">
        <v>860348</v>
      </c>
      <c r="P23" s="116">
        <f>O23/'Operating Expenditures 1 - 2015'!B23</f>
        <v>25.497080876033547</v>
      </c>
    </row>
    <row r="24" spans="1:16" ht="13" x14ac:dyDescent="0.3">
      <c r="A24" s="24" t="s">
        <v>303</v>
      </c>
      <c r="B24" s="73">
        <v>39022</v>
      </c>
      <c r="C24" s="73">
        <v>3032</v>
      </c>
      <c r="D24" s="73">
        <v>3440</v>
      </c>
      <c r="E24" s="73">
        <v>15340</v>
      </c>
      <c r="F24" s="73">
        <v>1219</v>
      </c>
      <c r="G24" s="73">
        <v>4408</v>
      </c>
      <c r="H24" s="73">
        <v>17445</v>
      </c>
      <c r="I24" s="73">
        <v>23575</v>
      </c>
      <c r="J24" s="73">
        <v>5095</v>
      </c>
      <c r="K24" s="73">
        <v>0</v>
      </c>
      <c r="L24" s="73">
        <v>0</v>
      </c>
      <c r="M24" s="207">
        <v>10525</v>
      </c>
      <c r="N24" s="73">
        <v>123101</v>
      </c>
      <c r="O24" s="73">
        <v>610955</v>
      </c>
      <c r="P24" s="116">
        <f>O24/'Operating Expenditures 1 - 2015'!B24</f>
        <v>29.934100930916216</v>
      </c>
    </row>
    <row r="25" spans="1:16" ht="13" x14ac:dyDescent="0.3">
      <c r="A25" s="24" t="s">
        <v>244</v>
      </c>
      <c r="B25" s="73">
        <v>44668</v>
      </c>
      <c r="C25" s="73">
        <v>6378</v>
      </c>
      <c r="D25" s="73">
        <v>11553</v>
      </c>
      <c r="E25" s="73">
        <v>11042</v>
      </c>
      <c r="F25" s="73">
        <v>9555</v>
      </c>
      <c r="G25" s="73">
        <v>13670</v>
      </c>
      <c r="H25" s="73">
        <v>0</v>
      </c>
      <c r="I25" s="73">
        <v>25764</v>
      </c>
      <c r="J25" s="73">
        <v>9666</v>
      </c>
      <c r="K25" s="73">
        <v>652</v>
      </c>
      <c r="L25" s="73">
        <v>0</v>
      </c>
      <c r="M25" s="207">
        <v>30000</v>
      </c>
      <c r="N25" s="73">
        <v>162948</v>
      </c>
      <c r="O25" s="73">
        <v>485934</v>
      </c>
      <c r="P25" s="116">
        <f>O25/'Operating Expenditures 1 - 2015'!B25</f>
        <v>21.748825135389161</v>
      </c>
    </row>
    <row r="26" spans="1:16" ht="13" x14ac:dyDescent="0.3">
      <c r="A26" s="24" t="s">
        <v>37</v>
      </c>
      <c r="B26" s="73">
        <v>134659</v>
      </c>
      <c r="C26" s="73">
        <v>25952</v>
      </c>
      <c r="D26" s="73">
        <v>30451</v>
      </c>
      <c r="E26" s="73">
        <v>58500</v>
      </c>
      <c r="F26" s="73">
        <v>4800</v>
      </c>
      <c r="G26" s="73">
        <v>3130</v>
      </c>
      <c r="H26" s="73">
        <v>76098</v>
      </c>
      <c r="I26" s="73">
        <v>95004</v>
      </c>
      <c r="J26" s="73">
        <v>14577</v>
      </c>
      <c r="K26" s="73">
        <v>0</v>
      </c>
      <c r="L26" s="73">
        <v>0</v>
      </c>
      <c r="M26" s="207">
        <v>40729</v>
      </c>
      <c r="N26" s="73">
        <v>483900</v>
      </c>
      <c r="O26" s="73">
        <v>2099258</v>
      </c>
      <c r="P26" s="116">
        <f>O26/'Operating Expenditures 1 - 2015'!B26</f>
        <v>28.328920556522679</v>
      </c>
    </row>
    <row r="27" spans="1:16" ht="13" x14ac:dyDescent="0.3">
      <c r="A27" s="24" t="s">
        <v>245</v>
      </c>
      <c r="B27" s="73">
        <v>81199</v>
      </c>
      <c r="C27" s="73">
        <v>45096</v>
      </c>
      <c r="D27" s="73">
        <v>48956</v>
      </c>
      <c r="E27" s="73">
        <v>43552</v>
      </c>
      <c r="F27" s="73">
        <v>4292</v>
      </c>
      <c r="G27" s="73">
        <v>58950</v>
      </c>
      <c r="H27" s="73">
        <v>73442</v>
      </c>
      <c r="I27" s="73">
        <v>0</v>
      </c>
      <c r="J27" s="73">
        <v>2281</v>
      </c>
      <c r="K27" s="73">
        <v>0</v>
      </c>
      <c r="L27" s="73">
        <v>44578</v>
      </c>
      <c r="M27" s="207">
        <v>153398</v>
      </c>
      <c r="N27" s="73">
        <v>555744</v>
      </c>
      <c r="O27" s="73">
        <v>2007887</v>
      </c>
      <c r="P27" s="116">
        <f>O27/'Operating Expenditures 1 - 2015'!B27</f>
        <v>60.670403384197009</v>
      </c>
    </row>
    <row r="28" spans="1:16" ht="13" x14ac:dyDescent="0.3">
      <c r="A28" s="24" t="s">
        <v>38</v>
      </c>
      <c r="B28" s="73">
        <v>35962</v>
      </c>
      <c r="C28" s="73">
        <v>20934</v>
      </c>
      <c r="D28" s="73">
        <v>30280</v>
      </c>
      <c r="E28" s="73">
        <v>26546</v>
      </c>
      <c r="F28" s="73">
        <v>586</v>
      </c>
      <c r="G28" s="73">
        <v>1301</v>
      </c>
      <c r="H28" s="73">
        <v>0</v>
      </c>
      <c r="I28" s="73">
        <v>32346</v>
      </c>
      <c r="J28" s="73">
        <v>9000</v>
      </c>
      <c r="K28" s="73">
        <v>105</v>
      </c>
      <c r="L28" s="73">
        <v>0</v>
      </c>
      <c r="M28" s="207">
        <v>131929</v>
      </c>
      <c r="N28" s="73">
        <v>288989</v>
      </c>
      <c r="O28" s="73">
        <v>1098443</v>
      </c>
      <c r="P28" s="116">
        <f>O28/'Operating Expenditures 1 - 2015'!B28</f>
        <v>69.26743599445075</v>
      </c>
    </row>
    <row r="29" spans="1:16" ht="13" x14ac:dyDescent="0.3">
      <c r="A29" s="24" t="s">
        <v>246</v>
      </c>
      <c r="B29" s="73">
        <v>58650</v>
      </c>
      <c r="C29" s="73">
        <v>15898</v>
      </c>
      <c r="D29" s="73">
        <v>7153</v>
      </c>
      <c r="E29" s="73">
        <v>21847</v>
      </c>
      <c r="F29" s="73">
        <v>19690</v>
      </c>
      <c r="G29" s="73">
        <v>22969</v>
      </c>
      <c r="H29" s="73">
        <v>5350</v>
      </c>
      <c r="I29" s="73">
        <v>38135</v>
      </c>
      <c r="J29" s="73">
        <v>9425</v>
      </c>
      <c r="K29" s="73">
        <v>5339</v>
      </c>
      <c r="L29" s="73">
        <v>0</v>
      </c>
      <c r="M29" s="207">
        <v>120564</v>
      </c>
      <c r="N29" s="73">
        <v>325020</v>
      </c>
      <c r="O29" s="73">
        <v>999379</v>
      </c>
      <c r="P29" s="116">
        <f>O29/'Operating Expenditures 1 - 2015'!B29</f>
        <v>31.787874932408791</v>
      </c>
    </row>
    <row r="30" spans="1:16" ht="13" x14ac:dyDescent="0.3">
      <c r="A30" s="24" t="s">
        <v>39</v>
      </c>
      <c r="B30" s="73">
        <v>873461</v>
      </c>
      <c r="C30" s="73">
        <v>489532</v>
      </c>
      <c r="D30" s="73">
        <v>63076</v>
      </c>
      <c r="E30" s="73">
        <v>369170</v>
      </c>
      <c r="F30" s="73">
        <v>3790</v>
      </c>
      <c r="G30" s="73">
        <v>408223</v>
      </c>
      <c r="H30" s="73">
        <v>53208</v>
      </c>
      <c r="I30" s="73">
        <v>0</v>
      </c>
      <c r="J30" s="73">
        <v>709413</v>
      </c>
      <c r="K30" s="73">
        <v>0</v>
      </c>
      <c r="L30" s="73">
        <v>0</v>
      </c>
      <c r="M30" s="207">
        <v>2960100</v>
      </c>
      <c r="N30" s="73">
        <v>5929973</v>
      </c>
      <c r="O30" s="73">
        <v>18518264</v>
      </c>
      <c r="P30" s="116">
        <f>O30/'Operating Expenditures 1 - 2015'!B30</f>
        <v>42.446310240100857</v>
      </c>
    </row>
    <row r="31" spans="1:16" ht="13" x14ac:dyDescent="0.3">
      <c r="A31" s="24" t="s">
        <v>247</v>
      </c>
      <c r="B31" s="73">
        <v>10879</v>
      </c>
      <c r="C31" s="73">
        <v>16407</v>
      </c>
      <c r="D31" s="73">
        <v>0</v>
      </c>
      <c r="E31" s="73">
        <v>8531</v>
      </c>
      <c r="F31" s="73">
        <v>185</v>
      </c>
      <c r="G31" s="73">
        <v>0</v>
      </c>
      <c r="H31" s="73">
        <v>4595</v>
      </c>
      <c r="I31" s="73">
        <v>8773</v>
      </c>
      <c r="J31" s="73">
        <v>1803</v>
      </c>
      <c r="K31" s="73">
        <v>0</v>
      </c>
      <c r="L31" s="73">
        <v>0</v>
      </c>
      <c r="M31" s="207">
        <v>17346</v>
      </c>
      <c r="N31" s="73">
        <v>68519</v>
      </c>
      <c r="O31" s="73">
        <v>259412</v>
      </c>
      <c r="P31" s="116">
        <f>O31/'Operating Expenditures 1 - 2015'!B31</f>
        <v>25.475007365216538</v>
      </c>
    </row>
    <row r="32" spans="1:16" ht="13" x14ac:dyDescent="0.3">
      <c r="A32" s="24" t="s">
        <v>64</v>
      </c>
      <c r="B32" s="73">
        <v>2146</v>
      </c>
      <c r="C32" s="73">
        <v>0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208">
        <v>0</v>
      </c>
      <c r="N32" s="73">
        <v>2146</v>
      </c>
      <c r="O32" s="73">
        <v>43559</v>
      </c>
      <c r="P32" s="116">
        <f>O32/'Operating Expenditures 1 - 2015'!B32</f>
        <v>36.148547717842327</v>
      </c>
    </row>
    <row r="33" spans="1:16" ht="13" x14ac:dyDescent="0.3">
      <c r="A33" s="24" t="s">
        <v>40</v>
      </c>
      <c r="B33" s="73">
        <v>416002</v>
      </c>
      <c r="C33" s="73">
        <v>410411</v>
      </c>
      <c r="D33" s="73">
        <v>26311</v>
      </c>
      <c r="E33" s="73">
        <v>103148</v>
      </c>
      <c r="F33" s="73">
        <v>8994</v>
      </c>
      <c r="G33" s="73">
        <v>57287</v>
      </c>
      <c r="H33" s="73">
        <v>214267</v>
      </c>
      <c r="I33" s="73">
        <v>483623</v>
      </c>
      <c r="J33" s="73">
        <v>506680</v>
      </c>
      <c r="K33" s="73">
        <v>200</v>
      </c>
      <c r="L33" s="73">
        <v>0</v>
      </c>
      <c r="M33" s="207">
        <v>777322</v>
      </c>
      <c r="N33" s="73">
        <v>3004245</v>
      </c>
      <c r="O33" s="73">
        <v>9045411</v>
      </c>
      <c r="P33" s="116">
        <f>O33/'Operating Expenditures 1 - 2015'!B33</f>
        <v>37.673829019816907</v>
      </c>
    </row>
    <row r="34" spans="1:16" ht="13" x14ac:dyDescent="0.3">
      <c r="A34" s="24" t="s">
        <v>41</v>
      </c>
      <c r="B34" s="73">
        <v>133215</v>
      </c>
      <c r="C34" s="73">
        <v>38684</v>
      </c>
      <c r="D34" s="73">
        <v>18012</v>
      </c>
      <c r="E34" s="73">
        <v>212681</v>
      </c>
      <c r="F34" s="73">
        <v>48938</v>
      </c>
      <c r="G34" s="73">
        <v>35545</v>
      </c>
      <c r="H34" s="73">
        <v>85574</v>
      </c>
      <c r="I34" s="73">
        <v>271977</v>
      </c>
      <c r="J34" s="73">
        <v>0</v>
      </c>
      <c r="K34" s="73">
        <v>0</v>
      </c>
      <c r="L34" s="73">
        <v>0</v>
      </c>
      <c r="M34" s="207">
        <v>186768</v>
      </c>
      <c r="N34" s="73">
        <v>1031394</v>
      </c>
      <c r="O34" s="73">
        <v>5365074</v>
      </c>
      <c r="P34" s="116">
        <f>O34/'Operating Expenditures 1 - 2015'!B34</f>
        <v>54.564698703279937</v>
      </c>
    </row>
    <row r="35" spans="1:16" ht="13" x14ac:dyDescent="0.3">
      <c r="A35" s="24" t="s">
        <v>42</v>
      </c>
      <c r="B35" s="73">
        <v>31405</v>
      </c>
      <c r="C35" s="73">
        <v>4570</v>
      </c>
      <c r="D35" s="73">
        <v>3025</v>
      </c>
      <c r="E35" s="73">
        <v>13869</v>
      </c>
      <c r="F35" s="73">
        <v>0</v>
      </c>
      <c r="G35" s="73">
        <v>8165</v>
      </c>
      <c r="H35" s="73">
        <v>21461</v>
      </c>
      <c r="I35" s="73">
        <v>0</v>
      </c>
      <c r="J35" s="73">
        <v>0</v>
      </c>
      <c r="K35" s="73">
        <v>0</v>
      </c>
      <c r="L35" s="73">
        <v>0</v>
      </c>
      <c r="M35" s="207">
        <v>19288</v>
      </c>
      <c r="N35" s="73">
        <v>101783</v>
      </c>
      <c r="O35" s="73">
        <v>464297</v>
      </c>
      <c r="P35" s="116">
        <f>O35/'Operating Expenditures 1 - 2015'!B35</f>
        <v>31.006878589555228</v>
      </c>
    </row>
    <row r="36" spans="1:16" ht="13" x14ac:dyDescent="0.3">
      <c r="A36" s="24" t="s">
        <v>43</v>
      </c>
      <c r="B36" s="73">
        <v>143811</v>
      </c>
      <c r="C36" s="73">
        <v>89660</v>
      </c>
      <c r="D36" s="73">
        <v>14000</v>
      </c>
      <c r="E36" s="73">
        <v>67068</v>
      </c>
      <c r="F36" s="73">
        <v>22824</v>
      </c>
      <c r="G36" s="73">
        <v>41765</v>
      </c>
      <c r="H36" s="73">
        <v>62578</v>
      </c>
      <c r="I36" s="73">
        <v>75830</v>
      </c>
      <c r="J36" s="73">
        <v>10000</v>
      </c>
      <c r="K36" s="73">
        <v>0</v>
      </c>
      <c r="L36" s="73">
        <v>0</v>
      </c>
      <c r="M36" s="207">
        <v>95980</v>
      </c>
      <c r="N36" s="73">
        <v>623516</v>
      </c>
      <c r="O36" s="73">
        <v>2205352</v>
      </c>
      <c r="P36" s="116">
        <f>O36/'Operating Expenditures 1 - 2015'!B36</f>
        <v>46.162180265416332</v>
      </c>
    </row>
    <row r="37" spans="1:16" ht="13" x14ac:dyDescent="0.3">
      <c r="A37" s="24" t="s">
        <v>248</v>
      </c>
      <c r="B37" s="73">
        <v>197356</v>
      </c>
      <c r="C37" s="73">
        <v>213555</v>
      </c>
      <c r="D37" s="73">
        <v>196444</v>
      </c>
      <c r="E37" s="73">
        <v>102352</v>
      </c>
      <c r="F37" s="73">
        <v>25615</v>
      </c>
      <c r="G37" s="73">
        <v>114675</v>
      </c>
      <c r="H37" s="73">
        <v>48060</v>
      </c>
      <c r="I37" s="73">
        <v>182047</v>
      </c>
      <c r="J37" s="73">
        <v>21407</v>
      </c>
      <c r="K37" s="73">
        <v>0</v>
      </c>
      <c r="L37" s="73">
        <v>0</v>
      </c>
      <c r="M37" s="207">
        <v>217596</v>
      </c>
      <c r="N37" s="73">
        <v>1319107</v>
      </c>
      <c r="O37" s="73">
        <v>4620407</v>
      </c>
      <c r="P37" s="116">
        <f>O37/'Operating Expenditures 1 - 2015'!B37</f>
        <v>33.532724184979827</v>
      </c>
    </row>
    <row r="38" spans="1:16" ht="13" x14ac:dyDescent="0.3">
      <c r="A38" s="24" t="s">
        <v>44</v>
      </c>
      <c r="B38" s="73">
        <v>32806</v>
      </c>
      <c r="C38" s="73">
        <v>10000</v>
      </c>
      <c r="D38" s="73">
        <v>21000</v>
      </c>
      <c r="E38" s="73">
        <v>16060</v>
      </c>
      <c r="F38" s="73">
        <v>4901</v>
      </c>
      <c r="G38" s="73">
        <v>24131</v>
      </c>
      <c r="H38" s="73">
        <v>9000</v>
      </c>
      <c r="I38" s="73">
        <v>16822</v>
      </c>
      <c r="J38" s="73">
        <v>22000</v>
      </c>
      <c r="K38" s="73">
        <v>1860</v>
      </c>
      <c r="L38" s="73">
        <v>0</v>
      </c>
      <c r="M38" s="207">
        <v>38147</v>
      </c>
      <c r="N38" s="73">
        <v>196727</v>
      </c>
      <c r="O38" s="73">
        <v>453861</v>
      </c>
      <c r="P38" s="116">
        <f>O38/'Operating Expenditures 1 - 2015'!B38</f>
        <v>39.418186555497655</v>
      </c>
    </row>
    <row r="39" spans="1:16" ht="13" x14ac:dyDescent="0.3">
      <c r="A39" s="24" t="s">
        <v>45</v>
      </c>
      <c r="B39" s="73">
        <v>25896</v>
      </c>
      <c r="C39" s="73">
        <v>8500</v>
      </c>
      <c r="D39" s="73">
        <v>17000</v>
      </c>
      <c r="E39" s="73">
        <v>2850</v>
      </c>
      <c r="F39" s="73">
        <v>1049</v>
      </c>
      <c r="G39" s="73">
        <v>4590</v>
      </c>
      <c r="H39" s="73">
        <v>22970</v>
      </c>
      <c r="I39" s="73">
        <v>25180</v>
      </c>
      <c r="J39" s="73">
        <v>13750</v>
      </c>
      <c r="K39" s="73">
        <v>3205</v>
      </c>
      <c r="L39" s="73">
        <v>0</v>
      </c>
      <c r="M39" s="207">
        <v>0</v>
      </c>
      <c r="N39" s="73">
        <v>124990</v>
      </c>
      <c r="O39" s="73">
        <v>446922</v>
      </c>
      <c r="P39" s="116">
        <f>O39/'Operating Expenditures 1 - 2015'!B39</f>
        <v>16.932070467891645</v>
      </c>
    </row>
    <row r="40" spans="1:16" ht="13" x14ac:dyDescent="0.3">
      <c r="A40" s="24" t="s">
        <v>46</v>
      </c>
      <c r="B40" s="73">
        <v>8484</v>
      </c>
      <c r="C40" s="73">
        <v>2818</v>
      </c>
      <c r="D40" s="73">
        <v>320</v>
      </c>
      <c r="E40" s="73">
        <v>0</v>
      </c>
      <c r="F40" s="73">
        <v>0</v>
      </c>
      <c r="G40" s="73">
        <v>0</v>
      </c>
      <c r="H40" s="73">
        <v>8388</v>
      </c>
      <c r="I40" s="73">
        <v>0</v>
      </c>
      <c r="J40" s="73">
        <v>0</v>
      </c>
      <c r="K40" s="73">
        <v>0</v>
      </c>
      <c r="L40" s="73">
        <v>0</v>
      </c>
      <c r="M40" s="207">
        <v>12082</v>
      </c>
      <c r="N40" s="73">
        <v>32092</v>
      </c>
      <c r="O40" s="73">
        <v>137411</v>
      </c>
      <c r="P40" s="116">
        <f>O40/'Operating Expenditures 1 - 2015'!B40</f>
        <v>11.505568115213933</v>
      </c>
    </row>
    <row r="41" spans="1:16" ht="13" x14ac:dyDescent="0.3">
      <c r="A41" s="24" t="s">
        <v>47</v>
      </c>
      <c r="B41" s="73">
        <v>55967</v>
      </c>
      <c r="C41" s="73">
        <v>14505</v>
      </c>
      <c r="D41" s="73">
        <v>16840</v>
      </c>
      <c r="E41" s="73">
        <v>13033</v>
      </c>
      <c r="F41" s="73">
        <v>3611</v>
      </c>
      <c r="G41" s="73">
        <v>3872</v>
      </c>
      <c r="H41" s="73">
        <v>43226</v>
      </c>
      <c r="I41" s="73">
        <v>0</v>
      </c>
      <c r="J41" s="73">
        <v>19134</v>
      </c>
      <c r="K41" s="73">
        <v>500</v>
      </c>
      <c r="L41" s="73">
        <v>0</v>
      </c>
      <c r="M41" s="207">
        <v>102548</v>
      </c>
      <c r="N41" s="73">
        <v>273236</v>
      </c>
      <c r="O41" s="73">
        <v>1774876</v>
      </c>
      <c r="P41" s="116">
        <f>O41/'Operating Expenditures 1 - 2015'!B41</f>
        <v>45.301717756961636</v>
      </c>
    </row>
    <row r="42" spans="1:16" ht="13" x14ac:dyDescent="0.3">
      <c r="A42" s="24" t="s">
        <v>249</v>
      </c>
      <c r="B42" s="73">
        <v>370331</v>
      </c>
      <c r="C42" s="73">
        <v>310250</v>
      </c>
      <c r="D42" s="73">
        <v>0</v>
      </c>
      <c r="E42" s="73">
        <v>0</v>
      </c>
      <c r="F42" s="73">
        <v>29888</v>
      </c>
      <c r="G42" s="73">
        <v>58153</v>
      </c>
      <c r="H42" s="73">
        <v>322193</v>
      </c>
      <c r="I42" s="73">
        <v>0</v>
      </c>
      <c r="J42" s="73">
        <v>0</v>
      </c>
      <c r="K42" s="73">
        <v>0</v>
      </c>
      <c r="L42" s="73">
        <v>0</v>
      </c>
      <c r="M42" s="207">
        <v>594770</v>
      </c>
      <c r="N42" s="73">
        <v>1685585</v>
      </c>
      <c r="O42" s="73">
        <v>11931958</v>
      </c>
      <c r="P42" s="116">
        <f>O42/'Operating Expenditures 1 - 2015'!B42</f>
        <v>30.624839265227134</v>
      </c>
    </row>
    <row r="43" spans="1:16" ht="13" x14ac:dyDescent="0.3">
      <c r="A43" s="24" t="s">
        <v>250</v>
      </c>
      <c r="B43" s="73">
        <v>74002</v>
      </c>
      <c r="C43" s="73">
        <v>5931</v>
      </c>
      <c r="D43" s="73">
        <v>4982</v>
      </c>
      <c r="E43" s="73">
        <v>4484</v>
      </c>
      <c r="F43" s="73">
        <v>12385</v>
      </c>
      <c r="G43" s="73">
        <v>2604</v>
      </c>
      <c r="H43" s="73">
        <v>5601</v>
      </c>
      <c r="I43" s="73">
        <v>0</v>
      </c>
      <c r="J43" s="73">
        <v>5500</v>
      </c>
      <c r="K43" s="73">
        <v>0</v>
      </c>
      <c r="L43" s="73">
        <v>0</v>
      </c>
      <c r="M43" s="208">
        <v>28435</v>
      </c>
      <c r="N43" s="73">
        <v>143924</v>
      </c>
      <c r="O43" s="73">
        <v>522315</v>
      </c>
      <c r="P43" s="116">
        <f>O43/'Operating Expenditures 1 - 2015'!B43</f>
        <v>6.7541023883723641</v>
      </c>
    </row>
    <row r="44" spans="1:16" ht="13" x14ac:dyDescent="0.3">
      <c r="A44" s="24" t="s">
        <v>65</v>
      </c>
      <c r="B44" s="73">
        <v>405068</v>
      </c>
      <c r="C44" s="73">
        <v>221010</v>
      </c>
      <c r="D44" s="73">
        <v>180796</v>
      </c>
      <c r="E44" s="73">
        <v>57535</v>
      </c>
      <c r="F44" s="73">
        <v>34255</v>
      </c>
      <c r="G44" s="73">
        <v>79568</v>
      </c>
      <c r="H44" s="73">
        <v>203052</v>
      </c>
      <c r="I44" s="73">
        <v>228312</v>
      </c>
      <c r="J44" s="73">
        <v>186340</v>
      </c>
      <c r="K44" s="73">
        <v>13276</v>
      </c>
      <c r="L44" s="73">
        <v>0</v>
      </c>
      <c r="M44" s="207">
        <v>273395</v>
      </c>
      <c r="N44" s="73">
        <v>1882607</v>
      </c>
      <c r="O44" s="73">
        <v>6904320</v>
      </c>
      <c r="P44" s="116">
        <f>O44/'Operating Expenditures 1 - 2015'!B44</f>
        <v>44.04360778509961</v>
      </c>
    </row>
    <row r="45" spans="1:16" ht="13" x14ac:dyDescent="0.3">
      <c r="A45" s="24" t="s">
        <v>251</v>
      </c>
      <c r="B45" s="73">
        <v>75227</v>
      </c>
      <c r="C45" s="73">
        <v>16934</v>
      </c>
      <c r="D45" s="73">
        <v>8020</v>
      </c>
      <c r="E45" s="73">
        <v>0</v>
      </c>
      <c r="F45" s="73">
        <v>165</v>
      </c>
      <c r="G45" s="73">
        <v>4724</v>
      </c>
      <c r="H45" s="73">
        <v>1709</v>
      </c>
      <c r="I45" s="73">
        <v>32998</v>
      </c>
      <c r="J45" s="73">
        <v>3342</v>
      </c>
      <c r="K45" s="73">
        <v>0</v>
      </c>
      <c r="L45" s="73">
        <v>0</v>
      </c>
      <c r="M45" s="208">
        <v>23764</v>
      </c>
      <c r="N45" s="73">
        <v>166883</v>
      </c>
      <c r="O45" s="73">
        <v>805390</v>
      </c>
      <c r="P45" s="116">
        <f>O45/'Operating Expenditures 1 - 2015'!B45</f>
        <v>34.279208342200469</v>
      </c>
    </row>
    <row r="46" spans="1:16" ht="13" x14ac:dyDescent="0.3">
      <c r="A46" s="24" t="s">
        <v>48</v>
      </c>
      <c r="B46" s="73">
        <v>85665</v>
      </c>
      <c r="C46" s="73">
        <v>60664</v>
      </c>
      <c r="D46" s="73">
        <v>20897</v>
      </c>
      <c r="E46" s="73">
        <v>66517</v>
      </c>
      <c r="F46" s="73">
        <v>24197</v>
      </c>
      <c r="G46" s="73">
        <v>42211</v>
      </c>
      <c r="H46" s="73">
        <v>73112</v>
      </c>
      <c r="I46" s="73">
        <v>82917</v>
      </c>
      <c r="J46" s="73">
        <v>50828</v>
      </c>
      <c r="K46" s="73">
        <v>0</v>
      </c>
      <c r="L46" s="73">
        <v>0</v>
      </c>
      <c r="M46" s="207">
        <v>135492</v>
      </c>
      <c r="N46" s="73">
        <v>642500</v>
      </c>
      <c r="O46" s="73">
        <v>1503408</v>
      </c>
      <c r="P46" s="116">
        <f>O46/'Operating Expenditures 1 - 2015'!B46</f>
        <v>67.565862208440066</v>
      </c>
    </row>
    <row r="47" spans="1:16" ht="13" x14ac:dyDescent="0.3">
      <c r="A47" s="24" t="s">
        <v>49</v>
      </c>
      <c r="B47" s="73">
        <v>234759</v>
      </c>
      <c r="C47" s="73">
        <v>57354</v>
      </c>
      <c r="D47" s="73">
        <v>5000</v>
      </c>
      <c r="E47" s="73">
        <v>29827</v>
      </c>
      <c r="F47" s="73">
        <v>16148</v>
      </c>
      <c r="G47" s="73">
        <v>192032</v>
      </c>
      <c r="H47" s="73">
        <v>0</v>
      </c>
      <c r="I47" s="73">
        <v>459708</v>
      </c>
      <c r="J47" s="73">
        <v>16500</v>
      </c>
      <c r="K47" s="73">
        <v>16216</v>
      </c>
      <c r="L47" s="73">
        <v>0</v>
      </c>
      <c r="M47" s="207">
        <v>672973</v>
      </c>
      <c r="N47" s="73">
        <v>1700517</v>
      </c>
      <c r="O47" s="73">
        <v>5134100</v>
      </c>
      <c r="P47" s="116">
        <f>O47/'Operating Expenditures 1 - 2015'!B47</f>
        <v>38.853194693547046</v>
      </c>
    </row>
    <row r="48" spans="1:16" ht="13" x14ac:dyDescent="0.3">
      <c r="A48" s="24" t="s">
        <v>252</v>
      </c>
      <c r="B48" s="73">
        <v>22852</v>
      </c>
      <c r="C48" s="73">
        <v>2120</v>
      </c>
      <c r="D48" s="73">
        <v>0</v>
      </c>
      <c r="E48" s="73">
        <v>11896</v>
      </c>
      <c r="F48" s="73">
        <v>541</v>
      </c>
      <c r="G48" s="73">
        <v>14400</v>
      </c>
      <c r="H48" s="73">
        <v>0</v>
      </c>
      <c r="I48" s="73">
        <v>59200</v>
      </c>
      <c r="J48" s="73">
        <v>4029</v>
      </c>
      <c r="K48" s="73">
        <v>0</v>
      </c>
      <c r="L48" s="73">
        <v>0</v>
      </c>
      <c r="M48" s="207">
        <v>16700</v>
      </c>
      <c r="N48" s="73">
        <v>131738</v>
      </c>
      <c r="O48" s="73">
        <v>508188</v>
      </c>
      <c r="P48" s="116">
        <f>O48/'Operating Expenditures 1 - 2015'!B48</f>
        <v>59.139764924938902</v>
      </c>
    </row>
    <row r="49" spans="1:16" ht="13" x14ac:dyDescent="0.3">
      <c r="A49" s="24" t="s">
        <v>50</v>
      </c>
      <c r="B49" s="73">
        <v>87545</v>
      </c>
      <c r="C49" s="73">
        <v>86111</v>
      </c>
      <c r="D49" s="73">
        <v>97751</v>
      </c>
      <c r="E49" s="73">
        <v>20790</v>
      </c>
      <c r="F49" s="73">
        <v>12698</v>
      </c>
      <c r="G49" s="73">
        <v>32796</v>
      </c>
      <c r="H49" s="73">
        <v>17856</v>
      </c>
      <c r="I49" s="73">
        <v>0</v>
      </c>
      <c r="J49" s="73">
        <v>22260</v>
      </c>
      <c r="K49" s="73">
        <v>0</v>
      </c>
      <c r="L49" s="73">
        <v>0</v>
      </c>
      <c r="M49" s="207">
        <v>37614</v>
      </c>
      <c r="N49" s="73">
        <v>415421</v>
      </c>
      <c r="O49" s="73">
        <v>932513</v>
      </c>
      <c r="P49" s="116">
        <f>O49/'Operating Expenditures 1 - 2015'!B49</f>
        <v>45.437460410271406</v>
      </c>
    </row>
    <row r="50" spans="1:16" ht="13" x14ac:dyDescent="0.3">
      <c r="A50" s="24" t="s">
        <v>253</v>
      </c>
      <c r="B50" s="73">
        <v>20980</v>
      </c>
      <c r="C50" s="73">
        <v>18088</v>
      </c>
      <c r="D50" s="73">
        <v>4750</v>
      </c>
      <c r="E50" s="73">
        <v>15652</v>
      </c>
      <c r="F50" s="73">
        <v>709</v>
      </c>
      <c r="G50" s="73">
        <v>25948</v>
      </c>
      <c r="H50" s="73">
        <v>33472</v>
      </c>
      <c r="I50" s="73">
        <v>31230</v>
      </c>
      <c r="J50" s="73">
        <v>0</v>
      </c>
      <c r="K50" s="73">
        <v>0</v>
      </c>
      <c r="L50" s="73">
        <v>0</v>
      </c>
      <c r="M50" s="207">
        <v>28825</v>
      </c>
      <c r="N50" s="73">
        <v>179654</v>
      </c>
      <c r="O50" s="73">
        <v>524586</v>
      </c>
      <c r="P50" s="116">
        <f>O50/'Operating Expenditures 1 - 2015'!B50</f>
        <v>21.689655172413794</v>
      </c>
    </row>
    <row r="51" spans="1:16" ht="13" x14ac:dyDescent="0.3">
      <c r="A51" s="24" t="s">
        <v>254</v>
      </c>
      <c r="B51" s="73">
        <v>703671</v>
      </c>
      <c r="C51" s="73">
        <v>1457718</v>
      </c>
      <c r="D51" s="73">
        <v>26000</v>
      </c>
      <c r="E51" s="73">
        <v>235474</v>
      </c>
      <c r="F51" s="73">
        <v>59916</v>
      </c>
      <c r="G51" s="73">
        <v>41641</v>
      </c>
      <c r="H51" s="73">
        <v>623435</v>
      </c>
      <c r="I51" s="73">
        <v>460950</v>
      </c>
      <c r="J51" s="73">
        <v>0</v>
      </c>
      <c r="K51" s="73">
        <v>0</v>
      </c>
      <c r="L51" s="73">
        <v>0</v>
      </c>
      <c r="M51" s="207">
        <v>1549224</v>
      </c>
      <c r="N51" s="73">
        <v>5158029</v>
      </c>
      <c r="O51" s="73">
        <v>14816761</v>
      </c>
      <c r="P51" s="116">
        <f>O51/'Operating Expenditures 1 - 2015'!B51</f>
        <v>58.922934065060048</v>
      </c>
    </row>
    <row r="52" spans="1:16" ht="13" x14ac:dyDescent="0.3">
      <c r="A52" s="24" t="s">
        <v>51</v>
      </c>
      <c r="B52" s="73">
        <v>24872</v>
      </c>
      <c r="C52" s="73">
        <v>9665</v>
      </c>
      <c r="D52" s="73">
        <v>18057</v>
      </c>
      <c r="E52" s="73">
        <v>13272</v>
      </c>
      <c r="F52" s="73">
        <v>3410</v>
      </c>
      <c r="G52" s="73">
        <v>5034</v>
      </c>
      <c r="H52" s="73">
        <v>1022</v>
      </c>
      <c r="I52" s="73">
        <v>0</v>
      </c>
      <c r="J52" s="73">
        <v>14000</v>
      </c>
      <c r="K52" s="73">
        <v>0</v>
      </c>
      <c r="L52" s="73">
        <v>0</v>
      </c>
      <c r="M52" s="207">
        <v>41355</v>
      </c>
      <c r="N52" s="73">
        <v>130687</v>
      </c>
      <c r="O52" s="73">
        <v>271294</v>
      </c>
      <c r="P52" s="116">
        <f>O52/'Operating Expenditures 1 - 2015'!B52</f>
        <v>62.323455088444753</v>
      </c>
    </row>
    <row r="53" spans="1:16" ht="13" x14ac:dyDescent="0.3">
      <c r="A53" s="24" t="s">
        <v>52</v>
      </c>
      <c r="B53" s="73">
        <v>5889</v>
      </c>
      <c r="C53" s="73">
        <v>12522</v>
      </c>
      <c r="D53" s="73">
        <v>0</v>
      </c>
      <c r="E53" s="73">
        <v>6121</v>
      </c>
      <c r="F53" s="73">
        <v>414</v>
      </c>
      <c r="G53" s="73">
        <v>7305</v>
      </c>
      <c r="H53" s="73">
        <v>20015</v>
      </c>
      <c r="I53" s="73">
        <v>37545</v>
      </c>
      <c r="J53" s="73">
        <v>13500</v>
      </c>
      <c r="K53" s="73">
        <v>3665</v>
      </c>
      <c r="L53" s="73">
        <v>0</v>
      </c>
      <c r="M53" s="207">
        <v>16560</v>
      </c>
      <c r="N53" s="73">
        <v>123536</v>
      </c>
      <c r="O53" s="73">
        <v>530709</v>
      </c>
      <c r="P53" s="116">
        <f>O53/'Operating Expenditures 1 - 2015'!B53</f>
        <v>11.687566067653277</v>
      </c>
    </row>
    <row r="54" spans="1:16" ht="13" x14ac:dyDescent="0.3">
      <c r="A54" s="24" t="s">
        <v>53</v>
      </c>
      <c r="B54" s="73">
        <v>191991</v>
      </c>
      <c r="C54" s="73">
        <v>216826</v>
      </c>
      <c r="D54" s="73">
        <v>25320</v>
      </c>
      <c r="E54" s="73">
        <v>125251</v>
      </c>
      <c r="F54" s="73">
        <v>34861</v>
      </c>
      <c r="G54" s="73">
        <v>26261</v>
      </c>
      <c r="H54" s="73">
        <v>96210</v>
      </c>
      <c r="I54" s="73">
        <v>187958</v>
      </c>
      <c r="J54" s="73">
        <v>145589</v>
      </c>
      <c r="K54" s="73">
        <v>0</v>
      </c>
      <c r="L54" s="73">
        <v>0</v>
      </c>
      <c r="M54" s="207">
        <v>164719</v>
      </c>
      <c r="N54" s="73">
        <v>1214986</v>
      </c>
      <c r="O54" s="73">
        <v>4656300</v>
      </c>
      <c r="P54" s="116">
        <f>O54/'Operating Expenditures 1 - 2015'!B54</f>
        <v>88.167461940468073</v>
      </c>
    </row>
    <row r="55" spans="1:16" ht="13" x14ac:dyDescent="0.3">
      <c r="A55" s="24" t="s">
        <v>255</v>
      </c>
      <c r="B55" s="73">
        <v>133000</v>
      </c>
      <c r="C55" s="73">
        <v>9503</v>
      </c>
      <c r="D55" s="73">
        <v>0</v>
      </c>
      <c r="E55" s="73">
        <v>34200</v>
      </c>
      <c r="F55" s="73">
        <v>4010</v>
      </c>
      <c r="G55" s="73">
        <v>19559</v>
      </c>
      <c r="H55" s="73">
        <v>25860</v>
      </c>
      <c r="I55" s="73">
        <v>53500</v>
      </c>
      <c r="J55" s="73">
        <v>0</v>
      </c>
      <c r="K55" s="73">
        <v>0</v>
      </c>
      <c r="L55" s="73">
        <v>0</v>
      </c>
      <c r="M55" s="207">
        <v>29329</v>
      </c>
      <c r="N55" s="73">
        <v>308961</v>
      </c>
      <c r="O55" s="73">
        <v>954161</v>
      </c>
      <c r="P55" s="116">
        <f>O55/'Operating Expenditures 1 - 2015'!B55</f>
        <v>44.24171187462327</v>
      </c>
    </row>
    <row r="56" spans="1:16" ht="13" x14ac:dyDescent="0.3">
      <c r="A56" s="24" t="s">
        <v>54</v>
      </c>
      <c r="B56" s="73">
        <v>131330</v>
      </c>
      <c r="C56" s="73">
        <v>76905</v>
      </c>
      <c r="D56" s="73">
        <v>10800</v>
      </c>
      <c r="E56" s="73">
        <v>74835</v>
      </c>
      <c r="F56" s="73">
        <v>8210</v>
      </c>
      <c r="G56" s="73">
        <v>2600</v>
      </c>
      <c r="H56" s="73">
        <v>124076</v>
      </c>
      <c r="I56" s="73">
        <v>180159</v>
      </c>
      <c r="J56" s="73">
        <v>21500</v>
      </c>
      <c r="K56" s="73">
        <v>747.5</v>
      </c>
      <c r="L56" s="73">
        <v>0</v>
      </c>
      <c r="M56" s="207">
        <v>160000</v>
      </c>
      <c r="N56" s="73">
        <v>791163</v>
      </c>
      <c r="O56" s="73">
        <v>3104740</v>
      </c>
      <c r="P56" s="116">
        <f>O56/'Operating Expenditures 1 - 2015'!B56</f>
        <v>71.167193875212035</v>
      </c>
    </row>
    <row r="57" spans="1:16" ht="13" x14ac:dyDescent="0.3">
      <c r="A57" s="24" t="s">
        <v>55</v>
      </c>
      <c r="B57" s="73">
        <v>63856</v>
      </c>
      <c r="C57" s="73">
        <v>77324</v>
      </c>
      <c r="D57" s="73">
        <v>13870</v>
      </c>
      <c r="E57" s="73">
        <v>0</v>
      </c>
      <c r="F57" s="73">
        <v>16179</v>
      </c>
      <c r="G57" s="73">
        <v>19072</v>
      </c>
      <c r="H57" s="73">
        <v>0</v>
      </c>
      <c r="I57" s="73">
        <v>100837</v>
      </c>
      <c r="J57" s="73">
        <v>0</v>
      </c>
      <c r="K57" s="73">
        <v>200</v>
      </c>
      <c r="L57" s="73">
        <v>0</v>
      </c>
      <c r="M57" s="207">
        <v>115194</v>
      </c>
      <c r="N57" s="73">
        <v>406532</v>
      </c>
      <c r="O57" s="73">
        <v>1692628</v>
      </c>
      <c r="P57" s="116">
        <f>O57/'Operating Expenditures 1 - 2015'!B57</f>
        <v>31.441032785362683</v>
      </c>
    </row>
    <row r="58" spans="1:16" ht="13" x14ac:dyDescent="0.3">
      <c r="A58" s="24" t="s">
        <v>56</v>
      </c>
      <c r="B58" s="73">
        <v>147543</v>
      </c>
      <c r="C58" s="73">
        <v>10802</v>
      </c>
      <c r="D58" s="73">
        <v>13292</v>
      </c>
      <c r="E58" s="73">
        <v>75499</v>
      </c>
      <c r="F58" s="73">
        <v>28984</v>
      </c>
      <c r="G58" s="73">
        <v>7996</v>
      </c>
      <c r="H58" s="73">
        <v>21534</v>
      </c>
      <c r="I58" s="73">
        <v>0</v>
      </c>
      <c r="J58" s="73">
        <v>21825</v>
      </c>
      <c r="K58" s="73">
        <v>0</v>
      </c>
      <c r="L58" s="73">
        <v>0</v>
      </c>
      <c r="M58" s="207">
        <v>257819</v>
      </c>
      <c r="N58" s="73">
        <v>585294</v>
      </c>
      <c r="O58" s="73">
        <v>2464063</v>
      </c>
      <c r="P58" s="116">
        <f>O58/'Operating Expenditures 1 - 2015'!B58</f>
        <v>46.65902291232721</v>
      </c>
    </row>
    <row r="59" spans="1:16" ht="13" x14ac:dyDescent="0.3">
      <c r="A59" s="24" t="s">
        <v>57</v>
      </c>
      <c r="B59" s="73">
        <v>248785</v>
      </c>
      <c r="C59" s="73">
        <v>161901</v>
      </c>
      <c r="D59" s="73">
        <v>30791</v>
      </c>
      <c r="E59" s="73">
        <v>188016</v>
      </c>
      <c r="F59" s="73">
        <v>49676</v>
      </c>
      <c r="G59" s="73">
        <v>0</v>
      </c>
      <c r="H59" s="73">
        <v>161004</v>
      </c>
      <c r="I59" s="73">
        <v>526629</v>
      </c>
      <c r="J59" s="73">
        <v>24100</v>
      </c>
      <c r="K59" s="73">
        <v>0</v>
      </c>
      <c r="L59" s="73">
        <v>0</v>
      </c>
      <c r="M59" s="207">
        <v>880238</v>
      </c>
      <c r="N59" s="73">
        <v>2271140</v>
      </c>
      <c r="O59" s="73">
        <v>8370886</v>
      </c>
      <c r="P59" s="116">
        <f>O59/'Operating Expenditures 1 - 2015'!B59</f>
        <v>33.47176193979719</v>
      </c>
    </row>
    <row r="60" spans="1:16" ht="13" x14ac:dyDescent="0.3">
      <c r="A60" s="24" t="s">
        <v>58</v>
      </c>
      <c r="B60" s="73">
        <v>138808</v>
      </c>
      <c r="C60" s="73">
        <v>86308</v>
      </c>
      <c r="D60" s="73">
        <v>119857</v>
      </c>
      <c r="E60" s="73">
        <v>81260</v>
      </c>
      <c r="F60" s="73">
        <v>15517</v>
      </c>
      <c r="G60" s="73">
        <v>24812</v>
      </c>
      <c r="H60" s="73">
        <v>52473</v>
      </c>
      <c r="I60" s="73">
        <v>126769</v>
      </c>
      <c r="J60" s="73">
        <v>39825</v>
      </c>
      <c r="K60" s="73">
        <v>0</v>
      </c>
      <c r="L60" s="73">
        <v>0</v>
      </c>
      <c r="M60" s="207">
        <v>242230</v>
      </c>
      <c r="N60" s="73">
        <v>927859</v>
      </c>
      <c r="O60" s="73">
        <v>2895125</v>
      </c>
      <c r="P60" s="116">
        <f>O60/'Operating Expenditures 1 - 2015'!B60</f>
        <v>22.485534542347871</v>
      </c>
    </row>
    <row r="61" spans="1:16" ht="13" x14ac:dyDescent="0.3">
      <c r="A61" s="24" t="s">
        <v>256</v>
      </c>
      <c r="B61" s="73">
        <v>11399</v>
      </c>
      <c r="C61" s="73">
        <v>33524</v>
      </c>
      <c r="D61" s="73">
        <v>4994</v>
      </c>
      <c r="E61" s="73">
        <v>8993</v>
      </c>
      <c r="F61" s="73">
        <v>1464</v>
      </c>
      <c r="G61" s="73">
        <v>16197</v>
      </c>
      <c r="H61" s="73">
        <v>6078</v>
      </c>
      <c r="I61" s="73">
        <v>0</v>
      </c>
      <c r="J61" s="73">
        <v>1080</v>
      </c>
      <c r="K61" s="73">
        <v>0</v>
      </c>
      <c r="L61" s="73">
        <v>0</v>
      </c>
      <c r="M61" s="207">
        <v>3824</v>
      </c>
      <c r="N61" s="73">
        <v>87553</v>
      </c>
      <c r="O61" s="73">
        <v>247720</v>
      </c>
      <c r="P61" s="116">
        <f>O61/'Operating Expenditures 1 - 2015'!B61</f>
        <v>52.261603375527429</v>
      </c>
    </row>
    <row r="62" spans="1:16" ht="13" x14ac:dyDescent="0.3">
      <c r="A62" s="24" t="s">
        <v>257</v>
      </c>
      <c r="B62" s="73">
        <v>257024</v>
      </c>
      <c r="C62" s="73">
        <v>596120</v>
      </c>
      <c r="D62" s="73">
        <v>22250</v>
      </c>
      <c r="E62" s="73">
        <v>268206</v>
      </c>
      <c r="F62" s="73">
        <v>25337</v>
      </c>
      <c r="G62" s="73">
        <v>105561</v>
      </c>
      <c r="H62" s="73">
        <v>0</v>
      </c>
      <c r="I62" s="73">
        <v>57372</v>
      </c>
      <c r="J62" s="73">
        <v>0</v>
      </c>
      <c r="K62" s="73">
        <v>0</v>
      </c>
      <c r="L62" s="73">
        <v>0</v>
      </c>
      <c r="M62" s="207">
        <v>267624</v>
      </c>
      <c r="N62" s="73">
        <v>1599494</v>
      </c>
      <c r="O62" s="73">
        <v>5260400</v>
      </c>
      <c r="P62" s="116">
        <f>O62/'Operating Expenditures 1 - 2015'!B62</f>
        <v>46.155196013055836</v>
      </c>
    </row>
    <row r="63" spans="1:16" ht="13" x14ac:dyDescent="0.3">
      <c r="A63" s="24" t="s">
        <v>59</v>
      </c>
      <c r="B63" s="73">
        <v>15822</v>
      </c>
      <c r="C63" s="73">
        <v>13203</v>
      </c>
      <c r="D63" s="73">
        <v>115</v>
      </c>
      <c r="E63" s="73">
        <v>17619</v>
      </c>
      <c r="F63" s="73">
        <v>14012</v>
      </c>
      <c r="G63" s="73">
        <v>12096</v>
      </c>
      <c r="H63" s="73">
        <v>28213</v>
      </c>
      <c r="I63" s="73">
        <v>0</v>
      </c>
      <c r="J63" s="73">
        <v>2403</v>
      </c>
      <c r="K63" s="73">
        <v>2793</v>
      </c>
      <c r="L63" s="73">
        <v>0</v>
      </c>
      <c r="M63" s="207">
        <v>18650</v>
      </c>
      <c r="N63" s="73">
        <v>124926</v>
      </c>
      <c r="O63" s="73">
        <v>512618</v>
      </c>
      <c r="P63" s="116">
        <f>O63/'Operating Expenditures 1 - 2015'!B63</f>
        <v>22.806335365039818</v>
      </c>
    </row>
    <row r="64" spans="1:16" ht="13" x14ac:dyDescent="0.3">
      <c r="A64" s="24" t="s">
        <v>66</v>
      </c>
      <c r="B64" s="73">
        <v>111803</v>
      </c>
      <c r="C64" s="73">
        <v>91413</v>
      </c>
      <c r="D64" s="73">
        <v>16896</v>
      </c>
      <c r="E64" s="73">
        <v>65059</v>
      </c>
      <c r="F64" s="73">
        <v>5458</v>
      </c>
      <c r="G64" s="73">
        <v>47826</v>
      </c>
      <c r="H64" s="73">
        <v>31297</v>
      </c>
      <c r="I64" s="73">
        <v>49145</v>
      </c>
      <c r="J64" s="73">
        <v>10950</v>
      </c>
      <c r="K64" s="73">
        <v>0</v>
      </c>
      <c r="L64" s="73">
        <v>0</v>
      </c>
      <c r="M64" s="207">
        <v>36977</v>
      </c>
      <c r="N64" s="73">
        <v>466824</v>
      </c>
      <c r="O64" s="73">
        <v>1721319</v>
      </c>
      <c r="P64" s="116">
        <f>O64/'Operating Expenditures 1 - 2015'!B64</f>
        <v>28.748542797494782</v>
      </c>
    </row>
    <row r="65" spans="1:29" ht="13" x14ac:dyDescent="0.25">
      <c r="A65" s="28" t="s">
        <v>258</v>
      </c>
      <c r="B65" s="73">
        <v>80680</v>
      </c>
      <c r="C65" s="73">
        <v>38783</v>
      </c>
      <c r="D65" s="73">
        <v>0</v>
      </c>
      <c r="E65" s="73">
        <v>19690</v>
      </c>
      <c r="F65" s="73">
        <v>2416</v>
      </c>
      <c r="G65" s="73">
        <v>30964</v>
      </c>
      <c r="H65" s="73">
        <v>0</v>
      </c>
      <c r="I65" s="73">
        <v>21737</v>
      </c>
      <c r="J65" s="73">
        <v>39800</v>
      </c>
      <c r="K65" s="73">
        <v>9137</v>
      </c>
      <c r="L65" s="73">
        <v>0</v>
      </c>
      <c r="M65" s="207">
        <v>141638</v>
      </c>
      <c r="N65" s="73">
        <v>384845</v>
      </c>
      <c r="O65" s="73">
        <v>1209115</v>
      </c>
      <c r="P65" s="116">
        <f>O65/'Operating Expenditures 1 - 2015'!B65</f>
        <v>23.800070861956971</v>
      </c>
    </row>
    <row r="66" spans="1:29" ht="13" x14ac:dyDescent="0.3">
      <c r="A66" s="24" t="s">
        <v>60</v>
      </c>
      <c r="B66" s="73">
        <v>10500</v>
      </c>
      <c r="C66" s="73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3">
        <v>0</v>
      </c>
      <c r="L66" s="73">
        <v>0</v>
      </c>
      <c r="M66" s="208">
        <v>0</v>
      </c>
      <c r="N66" s="73">
        <v>10500</v>
      </c>
      <c r="O66" s="73">
        <v>51500</v>
      </c>
      <c r="P66" s="116">
        <f>O66/'Operating Expenditures 1 - 2015'!B66</f>
        <v>53.814002089864161</v>
      </c>
    </row>
    <row r="67" spans="1:29" ht="13" x14ac:dyDescent="0.3">
      <c r="A67" s="24" t="s">
        <v>259</v>
      </c>
      <c r="B67" s="73">
        <v>101964</v>
      </c>
      <c r="C67" s="73">
        <v>6933</v>
      </c>
      <c r="D67" s="73">
        <v>5867</v>
      </c>
      <c r="E67" s="73">
        <v>35434</v>
      </c>
      <c r="F67" s="73">
        <v>2169</v>
      </c>
      <c r="G67" s="73">
        <v>0</v>
      </c>
      <c r="H67" s="73">
        <v>8126</v>
      </c>
      <c r="I67" s="73">
        <v>33000</v>
      </c>
      <c r="J67" s="73">
        <v>3329</v>
      </c>
      <c r="K67" s="73">
        <v>2600</v>
      </c>
      <c r="L67" s="73">
        <v>10000</v>
      </c>
      <c r="M67" s="207">
        <v>8800</v>
      </c>
      <c r="N67" s="73">
        <v>218222</v>
      </c>
      <c r="O67" s="73">
        <v>757237</v>
      </c>
      <c r="P67" s="116">
        <f>O67/'Operating Expenditures 1 - 2015'!B67</f>
        <v>16.329969161760584</v>
      </c>
    </row>
    <row r="68" spans="1:29" ht="13" x14ac:dyDescent="0.3">
      <c r="A68" s="24" t="s">
        <v>260</v>
      </c>
      <c r="B68" s="73">
        <v>107191</v>
      </c>
      <c r="C68" s="73">
        <v>47869</v>
      </c>
      <c r="D68" s="73">
        <v>5223</v>
      </c>
      <c r="E68" s="73">
        <v>80310</v>
      </c>
      <c r="F68" s="73">
        <v>5843</v>
      </c>
      <c r="G68" s="73">
        <v>65634</v>
      </c>
      <c r="H68" s="73">
        <v>98422</v>
      </c>
      <c r="I68" s="73">
        <v>102510</v>
      </c>
      <c r="J68" s="73">
        <v>15000</v>
      </c>
      <c r="K68" s="73">
        <v>0</v>
      </c>
      <c r="L68" s="73">
        <v>0</v>
      </c>
      <c r="M68" s="207">
        <v>407417</v>
      </c>
      <c r="N68" s="73">
        <v>935419</v>
      </c>
      <c r="O68" s="73">
        <v>3038170</v>
      </c>
      <c r="P68" s="116">
        <f>O68/'Operating Expenditures 1 - 2015'!B68</f>
        <v>75.914394942655107</v>
      </c>
    </row>
    <row r="69" spans="1:29" ht="13" x14ac:dyDescent="0.3">
      <c r="A69" s="24" t="s">
        <v>261</v>
      </c>
      <c r="B69" s="73">
        <v>42661</v>
      </c>
      <c r="C69" s="73">
        <v>21787</v>
      </c>
      <c r="D69" s="73">
        <v>25939</v>
      </c>
      <c r="E69" s="73">
        <v>25178</v>
      </c>
      <c r="F69" s="73">
        <v>11737</v>
      </c>
      <c r="G69" s="73">
        <v>32515</v>
      </c>
      <c r="H69" s="73">
        <v>12132</v>
      </c>
      <c r="I69" s="73">
        <v>149574</v>
      </c>
      <c r="J69" s="73">
        <v>9602</v>
      </c>
      <c r="K69" s="73">
        <v>0</v>
      </c>
      <c r="L69" s="73">
        <v>0</v>
      </c>
      <c r="M69" s="207">
        <v>13839</v>
      </c>
      <c r="N69" s="73">
        <v>344964</v>
      </c>
      <c r="O69" s="73">
        <v>1408904</v>
      </c>
      <c r="P69" s="116">
        <f>O69/'Operating Expenditures 1 - 2015'!B69</f>
        <v>55.272812867791288</v>
      </c>
    </row>
    <row r="70" spans="1:29" ht="13" x14ac:dyDescent="0.3">
      <c r="A70" s="24" t="s">
        <v>262</v>
      </c>
      <c r="B70" s="73">
        <v>12095</v>
      </c>
      <c r="C70" s="73">
        <v>5981</v>
      </c>
      <c r="D70" s="73">
        <v>0</v>
      </c>
      <c r="E70" s="73">
        <v>2970</v>
      </c>
      <c r="F70" s="73">
        <v>20</v>
      </c>
      <c r="G70" s="73">
        <v>6985</v>
      </c>
      <c r="H70" s="73">
        <v>4255</v>
      </c>
      <c r="I70" s="73">
        <v>10329</v>
      </c>
      <c r="J70" s="73">
        <v>6191</v>
      </c>
      <c r="K70" s="73">
        <v>1921</v>
      </c>
      <c r="L70" s="73">
        <v>0</v>
      </c>
      <c r="M70" s="207">
        <v>21784</v>
      </c>
      <c r="N70" s="73">
        <v>72531</v>
      </c>
      <c r="O70" s="73">
        <v>254726</v>
      </c>
      <c r="P70" s="116">
        <f>O70/'Operating Expenditures 1 - 2015'!B70</f>
        <v>22.55609669706898</v>
      </c>
    </row>
    <row r="71" spans="1:29" ht="13" x14ac:dyDescent="0.3">
      <c r="A71" s="24" t="s">
        <v>61</v>
      </c>
      <c r="B71" s="73">
        <v>28425</v>
      </c>
      <c r="C71" s="73">
        <v>16088</v>
      </c>
      <c r="D71" s="73">
        <v>2386</v>
      </c>
      <c r="E71" s="73">
        <v>13349</v>
      </c>
      <c r="F71" s="73">
        <v>843</v>
      </c>
      <c r="G71" s="73">
        <v>18738</v>
      </c>
      <c r="H71" s="73">
        <v>0</v>
      </c>
      <c r="I71" s="73">
        <v>15175</v>
      </c>
      <c r="J71" s="73">
        <v>5400</v>
      </c>
      <c r="K71" s="73">
        <v>0</v>
      </c>
      <c r="L71" s="73">
        <v>0</v>
      </c>
      <c r="M71" s="207">
        <v>61264</v>
      </c>
      <c r="N71" s="73">
        <v>161668</v>
      </c>
      <c r="O71" s="73">
        <v>439034</v>
      </c>
      <c r="P71" s="116">
        <f>O71/'Operating Expenditures 1 - 2015'!B71</f>
        <v>28.536496587585312</v>
      </c>
    </row>
    <row r="72" spans="1:29" ht="13" x14ac:dyDescent="0.3">
      <c r="A72" s="33" t="s">
        <v>263</v>
      </c>
      <c r="B72" s="73">
        <v>32260</v>
      </c>
      <c r="C72" s="73">
        <v>11634</v>
      </c>
      <c r="D72" s="73">
        <v>12656</v>
      </c>
      <c r="E72" s="73">
        <v>7000</v>
      </c>
      <c r="F72" s="73">
        <v>2221</v>
      </c>
      <c r="G72" s="73">
        <v>3441</v>
      </c>
      <c r="H72" s="73">
        <v>6946</v>
      </c>
      <c r="I72" s="73">
        <v>19814</v>
      </c>
      <c r="J72" s="73">
        <v>1993</v>
      </c>
      <c r="K72" s="73">
        <v>0</v>
      </c>
      <c r="L72" s="73">
        <v>1727</v>
      </c>
      <c r="M72" s="207">
        <v>21236</v>
      </c>
      <c r="N72" s="73">
        <v>120928</v>
      </c>
      <c r="O72" s="73">
        <v>521789</v>
      </c>
      <c r="P72" s="116">
        <f>O72/'Operating Expenditures 1 - 2015'!B72</f>
        <v>35.817476661175178</v>
      </c>
    </row>
    <row r="73" spans="1:29" x14ac:dyDescent="0.25">
      <c r="A73" s="62" t="s">
        <v>62</v>
      </c>
      <c r="B73" s="177">
        <f>SUM(B5:B72)</f>
        <v>9256031</v>
      </c>
      <c r="C73" s="177">
        <f t="shared" ref="C73:O73" si="0">SUM(C5:C72)</f>
        <v>8509147</v>
      </c>
      <c r="D73" s="177">
        <f t="shared" si="0"/>
        <v>1760854</v>
      </c>
      <c r="E73" s="177">
        <f t="shared" si="0"/>
        <v>3843729</v>
      </c>
      <c r="F73" s="177">
        <f t="shared" si="0"/>
        <v>938124</v>
      </c>
      <c r="G73" s="177">
        <f t="shared" si="0"/>
        <v>2074773</v>
      </c>
      <c r="H73" s="177">
        <f t="shared" si="0"/>
        <v>4087203</v>
      </c>
      <c r="I73" s="177">
        <f t="shared" si="0"/>
        <v>6342807</v>
      </c>
      <c r="J73" s="177">
        <f t="shared" si="0"/>
        <v>3265454</v>
      </c>
      <c r="K73" s="177">
        <f t="shared" si="0"/>
        <v>104494.5</v>
      </c>
      <c r="L73" s="177">
        <f t="shared" si="0"/>
        <v>70211</v>
      </c>
      <c r="M73" s="177">
        <f t="shared" si="0"/>
        <v>17373992</v>
      </c>
      <c r="N73" s="177">
        <f t="shared" si="0"/>
        <v>57607622</v>
      </c>
      <c r="O73" s="177">
        <f t="shared" si="0"/>
        <v>205953733</v>
      </c>
      <c r="P73" s="179">
        <f>O73/'Operating Expenditures 1 - 2015'!B73</f>
        <v>43.886707011730614</v>
      </c>
    </row>
    <row r="74" spans="1:29" s="193" customFormat="1" ht="13" x14ac:dyDescent="0.3">
      <c r="A74" s="190" t="s">
        <v>82</v>
      </c>
      <c r="B74" s="191" t="s">
        <v>311</v>
      </c>
      <c r="C74" s="39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16">
        <v>35.96</v>
      </c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</row>
    <row r="75" spans="1:29" ht="13" x14ac:dyDescent="0.3">
      <c r="B75"/>
      <c r="C75" s="19" t="s">
        <v>224</v>
      </c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x14ac:dyDescent="0.25">
      <c r="B76"/>
      <c r="C76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x14ac:dyDescent="0.25">
      <c r="B77"/>
      <c r="C77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x14ac:dyDescent="0.25">
      <c r="B78"/>
      <c r="C78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x14ac:dyDescent="0.25">
      <c r="B79"/>
      <c r="C79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x14ac:dyDescent="0.25">
      <c r="B80"/>
      <c r="C80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x14ac:dyDescent="0.25">
      <c r="B81"/>
      <c r="C8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x14ac:dyDescent="0.25">
      <c r="B82"/>
      <c r="C82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13" x14ac:dyDescent="0.3">
      <c r="A83" s="19" t="s">
        <v>289</v>
      </c>
      <c r="B83" s="21"/>
      <c r="C83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</sheetData>
  <mergeCells count="5">
    <mergeCell ref="B3:N3"/>
    <mergeCell ref="O3:O4"/>
    <mergeCell ref="A1:P2"/>
    <mergeCell ref="P3:P4"/>
    <mergeCell ref="A3:A4"/>
  </mergeCells>
  <phoneticPr fontId="0" type="noConversion"/>
  <printOptions horizontalCentered="1" verticalCentered="1" gridLines="1"/>
  <pageMargins left="0.5" right="0.5" top="0.75" bottom="0.74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9" max="15" man="1"/>
  </rowBreaks>
  <ignoredErrors>
    <ignoredError sqref="G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zoomScaleNormal="100" workbookViewId="0">
      <pane xSplit="1" ySplit="4" topLeftCell="B65" activePane="bottomRight" state="frozen"/>
      <selection pane="topRight" activeCell="C1" sqref="C1"/>
      <selection pane="bottomLeft" activeCell="A3" sqref="A3"/>
      <selection pane="bottomRight" activeCell="Q73" sqref="B5:Q73"/>
    </sheetView>
  </sheetViews>
  <sheetFormatPr defaultRowHeight="12.5" x14ac:dyDescent="0.25"/>
  <cols>
    <col min="1" max="1" width="29.81640625" bestFit="1" customWidth="1"/>
    <col min="2" max="2" width="8" customWidth="1"/>
    <col min="3" max="3" width="7.08984375" style="68" customWidth="1"/>
    <col min="4" max="4" width="7.08984375" style="56" customWidth="1"/>
    <col min="5" max="5" width="7.1796875" style="56" customWidth="1"/>
    <col min="6" max="6" width="7.81640625" style="56" customWidth="1"/>
    <col min="7" max="7" width="6.54296875" style="56" customWidth="1"/>
    <col min="8" max="8" width="7.81640625" style="56" customWidth="1"/>
    <col min="9" max="9" width="6.81640625" style="56" customWidth="1"/>
    <col min="10" max="10" width="7.81640625" style="56" customWidth="1"/>
    <col min="11" max="11" width="6" style="56" customWidth="1"/>
    <col min="12" max="12" width="7.1796875" style="56" customWidth="1"/>
    <col min="13" max="14" width="7" style="56" customWidth="1"/>
    <col min="15" max="15" width="7.81640625" style="56" customWidth="1"/>
    <col min="16" max="16" width="7.1796875" style="56" customWidth="1"/>
    <col min="17" max="17" width="7.81640625" style="56" customWidth="1"/>
  </cols>
  <sheetData>
    <row r="1" spans="1:17" s="44" customFormat="1" ht="15.5" x14ac:dyDescent="0.35">
      <c r="A1" s="329" t="s">
        <v>207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45"/>
    </row>
    <row r="2" spans="1:17" s="44" customFormat="1" ht="15.5" x14ac:dyDescent="0.35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47"/>
    </row>
    <row r="3" spans="1:17" s="40" customFormat="1" ht="13" x14ac:dyDescent="0.3">
      <c r="A3" s="424" t="s">
        <v>23</v>
      </c>
      <c r="B3" s="413" t="s">
        <v>208</v>
      </c>
      <c r="C3" s="413"/>
      <c r="D3" s="413"/>
      <c r="E3" s="413"/>
      <c r="F3" s="426"/>
      <c r="G3" s="413" t="s">
        <v>209</v>
      </c>
      <c r="H3" s="413"/>
      <c r="I3" s="413"/>
      <c r="J3" s="413"/>
      <c r="K3" s="413"/>
      <c r="L3" s="413"/>
      <c r="M3" s="413"/>
      <c r="N3" s="413"/>
      <c r="O3" s="413"/>
      <c r="P3" s="413"/>
      <c r="Q3" s="426"/>
    </row>
    <row r="4" spans="1:17" s="47" customFormat="1" ht="39" x14ac:dyDescent="0.3">
      <c r="A4" s="425"/>
      <c r="B4" s="53" t="s">
        <v>14</v>
      </c>
      <c r="C4" s="72" t="s">
        <v>210</v>
      </c>
      <c r="D4" s="53" t="s">
        <v>211</v>
      </c>
      <c r="E4" s="53" t="s">
        <v>212</v>
      </c>
      <c r="F4" s="101" t="s">
        <v>16</v>
      </c>
      <c r="G4" s="53" t="s">
        <v>213</v>
      </c>
      <c r="H4" s="53" t="s">
        <v>214</v>
      </c>
      <c r="I4" s="53" t="s">
        <v>215</v>
      </c>
      <c r="J4" s="61" t="s">
        <v>199</v>
      </c>
      <c r="K4" s="53" t="s">
        <v>216</v>
      </c>
      <c r="L4" s="53" t="s">
        <v>217</v>
      </c>
      <c r="M4" s="53" t="s">
        <v>218</v>
      </c>
      <c r="N4" s="53" t="s">
        <v>219</v>
      </c>
      <c r="O4" s="53" t="s">
        <v>220</v>
      </c>
      <c r="P4" s="53" t="s">
        <v>212</v>
      </c>
      <c r="Q4" s="101" t="s">
        <v>16</v>
      </c>
    </row>
    <row r="5" spans="1:17" ht="13" x14ac:dyDescent="0.3">
      <c r="A5" s="24" t="s">
        <v>232</v>
      </c>
      <c r="B5" s="73">
        <v>0</v>
      </c>
      <c r="C5" s="73">
        <v>0</v>
      </c>
      <c r="D5" s="73">
        <v>0</v>
      </c>
      <c r="E5" s="73">
        <v>0</v>
      </c>
      <c r="F5" s="205">
        <f>SUM(B5:E5)</f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205">
        <f>SUM(G5:P5)</f>
        <v>0</v>
      </c>
    </row>
    <row r="6" spans="1:17" ht="13" x14ac:dyDescent="0.3">
      <c r="A6" s="24" t="s">
        <v>31</v>
      </c>
      <c r="B6" s="73">
        <v>0</v>
      </c>
      <c r="C6" s="73">
        <v>0</v>
      </c>
      <c r="D6" s="73">
        <v>0</v>
      </c>
      <c r="E6" s="73">
        <v>0</v>
      </c>
      <c r="F6" s="205">
        <f t="shared" ref="F6:F69" si="0">SUM(B6:E6)</f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v>0</v>
      </c>
      <c r="Q6" s="205">
        <f t="shared" ref="Q6:Q69" si="1">SUM(G6:P6)</f>
        <v>0</v>
      </c>
    </row>
    <row r="7" spans="1:17" ht="13" x14ac:dyDescent="0.3">
      <c r="A7" s="24" t="s">
        <v>233</v>
      </c>
      <c r="B7" s="73">
        <v>78199</v>
      </c>
      <c r="C7" s="73">
        <v>0</v>
      </c>
      <c r="D7" s="73">
        <v>0</v>
      </c>
      <c r="E7" s="73">
        <v>0</v>
      </c>
      <c r="F7" s="205">
        <f t="shared" si="0"/>
        <v>78199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24930</v>
      </c>
      <c r="P7" s="73">
        <v>0</v>
      </c>
      <c r="Q7" s="205">
        <f t="shared" si="1"/>
        <v>24930</v>
      </c>
    </row>
    <row r="8" spans="1:17" ht="13" x14ac:dyDescent="0.3">
      <c r="A8" s="24" t="s">
        <v>234</v>
      </c>
      <c r="B8" s="73">
        <v>0</v>
      </c>
      <c r="C8" s="73">
        <v>0</v>
      </c>
      <c r="D8" s="73">
        <v>0</v>
      </c>
      <c r="E8" s="73">
        <v>0</v>
      </c>
      <c r="F8" s="205">
        <f t="shared" si="0"/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5500</v>
      </c>
      <c r="N8" s="73">
        <v>0</v>
      </c>
      <c r="O8" s="73">
        <v>0</v>
      </c>
      <c r="P8" s="73">
        <v>0</v>
      </c>
      <c r="Q8" s="205">
        <f t="shared" si="1"/>
        <v>5500</v>
      </c>
    </row>
    <row r="9" spans="1:17" ht="13" x14ac:dyDescent="0.3">
      <c r="A9" s="24" t="s">
        <v>32</v>
      </c>
      <c r="B9" s="73">
        <v>0</v>
      </c>
      <c r="C9" s="73">
        <v>0</v>
      </c>
      <c r="D9" s="73">
        <v>0</v>
      </c>
      <c r="E9" s="73">
        <v>0</v>
      </c>
      <c r="F9" s="205">
        <f t="shared" si="0"/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205">
        <f t="shared" si="1"/>
        <v>0</v>
      </c>
    </row>
    <row r="10" spans="1:17" ht="13" x14ac:dyDescent="0.3">
      <c r="A10" s="24" t="s">
        <v>235</v>
      </c>
      <c r="B10" s="73">
        <v>0</v>
      </c>
      <c r="C10" s="73">
        <v>0</v>
      </c>
      <c r="D10" s="73">
        <v>0</v>
      </c>
      <c r="E10" s="73">
        <v>0</v>
      </c>
      <c r="F10" s="205">
        <f t="shared" si="0"/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205">
        <f t="shared" si="1"/>
        <v>0</v>
      </c>
    </row>
    <row r="11" spans="1:17" ht="13" x14ac:dyDescent="0.3">
      <c r="A11" s="24" t="s">
        <v>236</v>
      </c>
      <c r="B11" s="73">
        <v>0</v>
      </c>
      <c r="C11" s="73">
        <v>0</v>
      </c>
      <c r="D11" s="73">
        <v>0</v>
      </c>
      <c r="E11" s="73">
        <v>0</v>
      </c>
      <c r="F11" s="205">
        <f t="shared" si="0"/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205">
        <f t="shared" si="1"/>
        <v>0</v>
      </c>
    </row>
    <row r="12" spans="1:17" ht="13" x14ac:dyDescent="0.3">
      <c r="A12" s="24" t="s">
        <v>33</v>
      </c>
      <c r="B12" s="73">
        <v>0</v>
      </c>
      <c r="C12" s="73">
        <v>0</v>
      </c>
      <c r="D12" s="73">
        <v>0</v>
      </c>
      <c r="E12" s="73">
        <v>0</v>
      </c>
      <c r="F12" s="205">
        <f t="shared" si="0"/>
        <v>0</v>
      </c>
      <c r="G12" s="73">
        <v>0</v>
      </c>
      <c r="H12" s="73">
        <v>0</v>
      </c>
      <c r="I12" s="73">
        <v>0</v>
      </c>
      <c r="J12" s="73">
        <v>16793</v>
      </c>
      <c r="K12" s="73">
        <v>0</v>
      </c>
      <c r="L12" s="73">
        <v>0</v>
      </c>
      <c r="M12" s="73">
        <v>0</v>
      </c>
      <c r="N12" s="73">
        <v>0</v>
      </c>
      <c r="O12" s="73">
        <v>859955</v>
      </c>
      <c r="P12" s="73">
        <v>0</v>
      </c>
      <c r="Q12" s="205">
        <f t="shared" si="1"/>
        <v>876748</v>
      </c>
    </row>
    <row r="13" spans="1:17" ht="13" x14ac:dyDescent="0.3">
      <c r="A13" s="24" t="s">
        <v>237</v>
      </c>
      <c r="B13" s="73">
        <v>0</v>
      </c>
      <c r="C13" s="73">
        <v>0</v>
      </c>
      <c r="D13" s="73">
        <v>0</v>
      </c>
      <c r="E13" s="73">
        <v>837</v>
      </c>
      <c r="F13" s="205">
        <f t="shared" si="0"/>
        <v>837</v>
      </c>
      <c r="G13" s="73">
        <v>0</v>
      </c>
      <c r="H13" s="73">
        <v>0</v>
      </c>
      <c r="I13" s="73">
        <v>45957</v>
      </c>
      <c r="J13" s="73">
        <v>19701</v>
      </c>
      <c r="K13" s="73">
        <v>0</v>
      </c>
      <c r="L13" s="73">
        <v>0</v>
      </c>
      <c r="M13" s="73">
        <v>161429</v>
      </c>
      <c r="N13" s="73">
        <v>111620</v>
      </c>
      <c r="O13" s="73">
        <v>119050</v>
      </c>
      <c r="P13" s="73">
        <v>0</v>
      </c>
      <c r="Q13" s="205">
        <f t="shared" si="1"/>
        <v>457757</v>
      </c>
    </row>
    <row r="14" spans="1:17" ht="13" x14ac:dyDescent="0.3">
      <c r="A14" s="24" t="s">
        <v>34</v>
      </c>
      <c r="B14" s="73">
        <v>28561</v>
      </c>
      <c r="C14" s="73">
        <v>0</v>
      </c>
      <c r="D14" s="73">
        <v>0</v>
      </c>
      <c r="E14" s="73">
        <v>0</v>
      </c>
      <c r="F14" s="205">
        <f t="shared" si="0"/>
        <v>28561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25424</v>
      </c>
      <c r="Q14" s="205">
        <f t="shared" si="1"/>
        <v>25424</v>
      </c>
    </row>
    <row r="15" spans="1:17" ht="13" x14ac:dyDescent="0.3">
      <c r="A15" s="24" t="s">
        <v>35</v>
      </c>
      <c r="B15" s="73">
        <v>0</v>
      </c>
      <c r="C15" s="73">
        <v>0</v>
      </c>
      <c r="D15" s="73">
        <v>0</v>
      </c>
      <c r="E15" s="73">
        <v>0</v>
      </c>
      <c r="F15" s="205">
        <f t="shared" si="0"/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205">
        <f t="shared" si="1"/>
        <v>0</v>
      </c>
    </row>
    <row r="16" spans="1:17" ht="13" x14ac:dyDescent="0.3">
      <c r="A16" s="24" t="s">
        <v>36</v>
      </c>
      <c r="B16" s="73">
        <v>0</v>
      </c>
      <c r="C16" s="73">
        <v>0</v>
      </c>
      <c r="D16" s="73">
        <v>0</v>
      </c>
      <c r="E16" s="73">
        <v>0</v>
      </c>
      <c r="F16" s="205">
        <f t="shared" si="0"/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205">
        <f t="shared" si="1"/>
        <v>0</v>
      </c>
    </row>
    <row r="17" spans="1:17" ht="13" x14ac:dyDescent="0.3">
      <c r="A17" s="24" t="s">
        <v>238</v>
      </c>
      <c r="B17" s="73">
        <v>0</v>
      </c>
      <c r="C17" s="73">
        <v>0</v>
      </c>
      <c r="D17" s="73">
        <v>0</v>
      </c>
      <c r="E17" s="73">
        <v>0</v>
      </c>
      <c r="F17" s="205">
        <f t="shared" si="0"/>
        <v>0</v>
      </c>
      <c r="G17" s="73">
        <v>12840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205">
        <f t="shared" si="1"/>
        <v>12840</v>
      </c>
    </row>
    <row r="18" spans="1:17" ht="13" x14ac:dyDescent="0.3">
      <c r="A18" s="24" t="s">
        <v>239</v>
      </c>
      <c r="B18" s="73">
        <v>0</v>
      </c>
      <c r="C18" s="73">
        <v>0</v>
      </c>
      <c r="D18" s="73">
        <v>0</v>
      </c>
      <c r="E18" s="73">
        <v>0</v>
      </c>
      <c r="F18" s="205">
        <f t="shared" si="0"/>
        <v>0</v>
      </c>
      <c r="G18" s="73">
        <v>0</v>
      </c>
      <c r="H18" s="73">
        <v>6275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1033</v>
      </c>
      <c r="O18" s="73">
        <v>0</v>
      </c>
      <c r="P18" s="73">
        <v>195467</v>
      </c>
      <c r="Q18" s="205">
        <f t="shared" si="1"/>
        <v>202775</v>
      </c>
    </row>
    <row r="19" spans="1:17" ht="13" x14ac:dyDescent="0.3">
      <c r="A19" s="24" t="s">
        <v>240</v>
      </c>
      <c r="B19" s="73">
        <v>0</v>
      </c>
      <c r="C19" s="73">
        <v>0</v>
      </c>
      <c r="D19" s="73">
        <v>0</v>
      </c>
      <c r="E19" s="73">
        <v>0</v>
      </c>
      <c r="F19" s="205">
        <f t="shared" si="0"/>
        <v>0</v>
      </c>
      <c r="G19" s="73">
        <v>0</v>
      </c>
      <c r="H19" s="73">
        <v>0</v>
      </c>
      <c r="I19" s="73">
        <v>0</v>
      </c>
      <c r="J19" s="73">
        <v>126238</v>
      </c>
      <c r="K19" s="73">
        <v>0</v>
      </c>
      <c r="L19" s="73">
        <v>0</v>
      </c>
      <c r="M19" s="73">
        <v>0</v>
      </c>
      <c r="N19" s="73">
        <v>0</v>
      </c>
      <c r="O19" s="73">
        <v>447820</v>
      </c>
      <c r="P19" s="73">
        <v>0</v>
      </c>
      <c r="Q19" s="205">
        <f t="shared" si="1"/>
        <v>574058</v>
      </c>
    </row>
    <row r="20" spans="1:17" ht="13" x14ac:dyDescent="0.3">
      <c r="A20" s="24" t="s">
        <v>63</v>
      </c>
      <c r="B20" s="73">
        <v>6</v>
      </c>
      <c r="C20" s="73">
        <v>0</v>
      </c>
      <c r="D20" s="73">
        <v>0</v>
      </c>
      <c r="E20" s="73">
        <v>5505</v>
      </c>
      <c r="F20" s="205">
        <f t="shared" si="0"/>
        <v>5511</v>
      </c>
      <c r="G20" s="73">
        <v>0</v>
      </c>
      <c r="H20" s="73">
        <v>0</v>
      </c>
      <c r="I20" s="73">
        <v>0</v>
      </c>
      <c r="J20" s="73">
        <v>148846</v>
      </c>
      <c r="K20" s="73">
        <v>0</v>
      </c>
      <c r="L20" s="73">
        <v>0</v>
      </c>
      <c r="M20" s="73">
        <v>0</v>
      </c>
      <c r="N20" s="73">
        <v>53235</v>
      </c>
      <c r="O20" s="73">
        <v>1985241</v>
      </c>
      <c r="P20" s="73">
        <v>0</v>
      </c>
      <c r="Q20" s="205">
        <f t="shared" si="1"/>
        <v>2187322</v>
      </c>
    </row>
    <row r="21" spans="1:17" ht="13" x14ac:dyDescent="0.3">
      <c r="A21" s="24" t="s">
        <v>241</v>
      </c>
      <c r="B21" s="73">
        <v>31000</v>
      </c>
      <c r="C21" s="73">
        <v>0</v>
      </c>
      <c r="D21" s="73">
        <v>0</v>
      </c>
      <c r="E21" s="73">
        <v>0</v>
      </c>
      <c r="F21" s="205">
        <f t="shared" si="0"/>
        <v>31000</v>
      </c>
      <c r="G21" s="73">
        <v>105000</v>
      </c>
      <c r="H21" s="73">
        <v>0</v>
      </c>
      <c r="I21" s="73">
        <v>0</v>
      </c>
      <c r="J21" s="73">
        <v>281497</v>
      </c>
      <c r="K21" s="73">
        <v>0</v>
      </c>
      <c r="L21" s="73">
        <v>0</v>
      </c>
      <c r="M21" s="73">
        <v>0</v>
      </c>
      <c r="N21" s="73">
        <v>975554</v>
      </c>
      <c r="O21" s="73">
        <v>2223289</v>
      </c>
      <c r="P21" s="73">
        <v>0</v>
      </c>
      <c r="Q21" s="205">
        <f t="shared" si="1"/>
        <v>3585340</v>
      </c>
    </row>
    <row r="22" spans="1:17" ht="13" x14ac:dyDescent="0.3">
      <c r="A22" s="24" t="s">
        <v>242</v>
      </c>
      <c r="B22" s="73">
        <v>0</v>
      </c>
      <c r="C22" s="73">
        <v>0</v>
      </c>
      <c r="D22" s="73">
        <v>0</v>
      </c>
      <c r="E22" s="73">
        <v>0</v>
      </c>
      <c r="F22" s="205">
        <f t="shared" si="0"/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205">
        <f t="shared" si="1"/>
        <v>0</v>
      </c>
    </row>
    <row r="23" spans="1:17" ht="13" x14ac:dyDescent="0.3">
      <c r="A23" s="24" t="s">
        <v>243</v>
      </c>
      <c r="B23" s="73">
        <v>71539</v>
      </c>
      <c r="C23" s="73">
        <v>0</v>
      </c>
      <c r="D23" s="73">
        <v>0</v>
      </c>
      <c r="E23" s="73">
        <v>0</v>
      </c>
      <c r="F23" s="205">
        <f t="shared" si="0"/>
        <v>71539</v>
      </c>
      <c r="G23" s="73">
        <v>0</v>
      </c>
      <c r="H23" s="73">
        <v>121075</v>
      </c>
      <c r="I23" s="73">
        <v>0</v>
      </c>
      <c r="J23" s="73">
        <v>18249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205">
        <f t="shared" si="1"/>
        <v>139324</v>
      </c>
    </row>
    <row r="24" spans="1:17" ht="13" x14ac:dyDescent="0.3">
      <c r="A24" s="24" t="s">
        <v>303</v>
      </c>
      <c r="B24" s="73">
        <v>0</v>
      </c>
      <c r="C24" s="73">
        <v>0</v>
      </c>
      <c r="D24" s="73">
        <v>0</v>
      </c>
      <c r="E24" s="73">
        <v>0</v>
      </c>
      <c r="F24" s="205">
        <f t="shared" si="0"/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205">
        <f t="shared" si="1"/>
        <v>0</v>
      </c>
    </row>
    <row r="25" spans="1:17" ht="13" x14ac:dyDescent="0.3">
      <c r="A25" s="24" t="s">
        <v>244</v>
      </c>
      <c r="B25" s="73">
        <v>0</v>
      </c>
      <c r="C25" s="73">
        <v>0</v>
      </c>
      <c r="D25" s="73">
        <v>0</v>
      </c>
      <c r="E25" s="73">
        <v>0</v>
      </c>
      <c r="F25" s="205">
        <f t="shared" si="0"/>
        <v>0</v>
      </c>
      <c r="G25" s="73">
        <v>0</v>
      </c>
      <c r="H25" s="73">
        <v>0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205">
        <f t="shared" si="1"/>
        <v>0</v>
      </c>
    </row>
    <row r="26" spans="1:17" ht="13" x14ac:dyDescent="0.3">
      <c r="A26" s="24" t="s">
        <v>37</v>
      </c>
      <c r="B26" s="73">
        <v>0</v>
      </c>
      <c r="C26" s="73">
        <v>0</v>
      </c>
      <c r="D26" s="73">
        <v>0</v>
      </c>
      <c r="E26" s="73">
        <v>0</v>
      </c>
      <c r="F26" s="205">
        <f t="shared" si="0"/>
        <v>0</v>
      </c>
      <c r="G26" s="73">
        <v>30000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850</v>
      </c>
      <c r="O26" s="73">
        <v>0</v>
      </c>
      <c r="P26" s="73">
        <v>0</v>
      </c>
      <c r="Q26" s="205">
        <f t="shared" si="1"/>
        <v>30850</v>
      </c>
    </row>
    <row r="27" spans="1:17" ht="13" x14ac:dyDescent="0.3">
      <c r="A27" s="24" t="s">
        <v>245</v>
      </c>
      <c r="B27" s="73">
        <v>0</v>
      </c>
      <c r="C27" s="73">
        <v>0</v>
      </c>
      <c r="D27" s="73">
        <v>0</v>
      </c>
      <c r="E27" s="73">
        <v>0</v>
      </c>
      <c r="F27" s="205">
        <f t="shared" si="0"/>
        <v>0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201783</v>
      </c>
      <c r="N27" s="73">
        <v>0</v>
      </c>
      <c r="O27" s="73">
        <v>0</v>
      </c>
      <c r="P27" s="73">
        <v>0</v>
      </c>
      <c r="Q27" s="205">
        <f t="shared" si="1"/>
        <v>201783</v>
      </c>
    </row>
    <row r="28" spans="1:17" ht="13" x14ac:dyDescent="0.3">
      <c r="A28" s="24" t="s">
        <v>38</v>
      </c>
      <c r="B28" s="73">
        <v>0</v>
      </c>
      <c r="C28" s="73">
        <v>0</v>
      </c>
      <c r="D28" s="73">
        <v>0</v>
      </c>
      <c r="E28" s="73">
        <v>0</v>
      </c>
      <c r="F28" s="205">
        <f t="shared" si="0"/>
        <v>0</v>
      </c>
      <c r="G28" s="73">
        <v>0</v>
      </c>
      <c r="H28" s="73">
        <v>0</v>
      </c>
      <c r="I28" s="73">
        <v>9456</v>
      </c>
      <c r="J28" s="73">
        <v>1301</v>
      </c>
      <c r="K28" s="73">
        <v>0</v>
      </c>
      <c r="L28" s="73">
        <v>204220</v>
      </c>
      <c r="M28" s="73">
        <v>19465</v>
      </c>
      <c r="N28" s="73">
        <v>30280</v>
      </c>
      <c r="O28" s="73">
        <v>0</v>
      </c>
      <c r="P28" s="73">
        <v>0</v>
      </c>
      <c r="Q28" s="205">
        <f t="shared" si="1"/>
        <v>264722</v>
      </c>
    </row>
    <row r="29" spans="1:17" ht="13" x14ac:dyDescent="0.3">
      <c r="A29" s="24" t="s">
        <v>246</v>
      </c>
      <c r="B29" s="73">
        <v>0</v>
      </c>
      <c r="C29" s="73">
        <v>0</v>
      </c>
      <c r="D29" s="73">
        <v>0</v>
      </c>
      <c r="E29" s="73">
        <v>0</v>
      </c>
      <c r="F29" s="205">
        <f t="shared" si="0"/>
        <v>0</v>
      </c>
      <c r="G29" s="73">
        <v>0</v>
      </c>
      <c r="H29" s="73">
        <v>7930</v>
      </c>
      <c r="I29" s="73">
        <v>0</v>
      </c>
      <c r="J29" s="73">
        <v>22242</v>
      </c>
      <c r="K29" s="73">
        <v>5350</v>
      </c>
      <c r="L29" s="73">
        <v>0</v>
      </c>
      <c r="M29" s="73">
        <v>36350</v>
      </c>
      <c r="N29" s="73">
        <v>0</v>
      </c>
      <c r="O29" s="73">
        <v>0</v>
      </c>
      <c r="P29" s="73">
        <v>0</v>
      </c>
      <c r="Q29" s="205">
        <f t="shared" si="1"/>
        <v>71872</v>
      </c>
    </row>
    <row r="30" spans="1:17" ht="13" x14ac:dyDescent="0.3">
      <c r="A30" s="24" t="s">
        <v>39</v>
      </c>
      <c r="B30" s="73">
        <v>0</v>
      </c>
      <c r="C30" s="73">
        <v>0</v>
      </c>
      <c r="D30" s="73">
        <v>0</v>
      </c>
      <c r="E30" s="73">
        <v>0</v>
      </c>
      <c r="F30" s="205">
        <f t="shared" si="0"/>
        <v>0</v>
      </c>
      <c r="G30" s="73">
        <v>0</v>
      </c>
      <c r="H30" s="73">
        <v>0</v>
      </c>
      <c r="I30" s="73">
        <v>45030</v>
      </c>
      <c r="J30" s="73">
        <v>270203</v>
      </c>
      <c r="K30" s="73">
        <v>117703</v>
      </c>
      <c r="L30" s="73">
        <v>0</v>
      </c>
      <c r="M30" s="73">
        <v>452162</v>
      </c>
      <c r="N30" s="73">
        <v>93159</v>
      </c>
      <c r="O30" s="73">
        <v>658176</v>
      </c>
      <c r="P30" s="73">
        <v>0</v>
      </c>
      <c r="Q30" s="205">
        <f t="shared" si="1"/>
        <v>1636433</v>
      </c>
    </row>
    <row r="31" spans="1:17" ht="13" x14ac:dyDescent="0.3">
      <c r="A31" s="24" t="s">
        <v>247</v>
      </c>
      <c r="B31" s="73">
        <v>0</v>
      </c>
      <c r="C31" s="73">
        <v>0</v>
      </c>
      <c r="D31" s="73">
        <v>0</v>
      </c>
      <c r="E31" s="73">
        <v>0</v>
      </c>
      <c r="F31" s="205">
        <f t="shared" si="0"/>
        <v>0</v>
      </c>
      <c r="G31" s="73">
        <v>0</v>
      </c>
      <c r="H31" s="73">
        <v>271960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205">
        <f t="shared" si="1"/>
        <v>271960</v>
      </c>
    </row>
    <row r="32" spans="1:17" ht="13" x14ac:dyDescent="0.3">
      <c r="A32" s="24" t="s">
        <v>64</v>
      </c>
      <c r="B32" s="73">
        <v>0</v>
      </c>
      <c r="C32" s="73">
        <v>0</v>
      </c>
      <c r="D32" s="73">
        <v>0</v>
      </c>
      <c r="E32" s="73">
        <v>0</v>
      </c>
      <c r="F32" s="205">
        <f t="shared" si="0"/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205">
        <f t="shared" si="1"/>
        <v>0</v>
      </c>
    </row>
    <row r="33" spans="1:17" ht="13" x14ac:dyDescent="0.3">
      <c r="A33" s="24" t="s">
        <v>40</v>
      </c>
      <c r="B33" s="73">
        <v>0</v>
      </c>
      <c r="C33" s="73">
        <v>0</v>
      </c>
      <c r="D33" s="73">
        <v>0</v>
      </c>
      <c r="E33" s="73">
        <v>0</v>
      </c>
      <c r="F33" s="205">
        <f t="shared" si="0"/>
        <v>0</v>
      </c>
      <c r="G33" s="73">
        <v>0</v>
      </c>
      <c r="H33" s="73">
        <v>0</v>
      </c>
      <c r="I33" s="73">
        <v>0</v>
      </c>
      <c r="J33" s="73">
        <v>1306379</v>
      </c>
      <c r="K33" s="73">
        <v>572927</v>
      </c>
      <c r="L33" s="73">
        <v>114613</v>
      </c>
      <c r="M33" s="73">
        <v>0</v>
      </c>
      <c r="N33" s="73">
        <v>40466</v>
      </c>
      <c r="O33" s="73">
        <v>1048753</v>
      </c>
      <c r="P33" s="73">
        <v>139223</v>
      </c>
      <c r="Q33" s="205">
        <f t="shared" si="1"/>
        <v>3222361</v>
      </c>
    </row>
    <row r="34" spans="1:17" ht="13" x14ac:dyDescent="0.3">
      <c r="A34" s="24" t="s">
        <v>41</v>
      </c>
      <c r="B34" s="73">
        <v>0</v>
      </c>
      <c r="C34" s="73">
        <v>0</v>
      </c>
      <c r="D34" s="73">
        <v>0</v>
      </c>
      <c r="E34" s="73">
        <v>0</v>
      </c>
      <c r="F34" s="205">
        <f t="shared" si="0"/>
        <v>0</v>
      </c>
      <c r="G34" s="73">
        <v>0</v>
      </c>
      <c r="H34" s="73">
        <v>32885</v>
      </c>
      <c r="I34" s="73">
        <v>27290</v>
      </c>
      <c r="J34" s="73">
        <v>26646</v>
      </c>
      <c r="K34" s="73">
        <v>0</v>
      </c>
      <c r="L34" s="73">
        <v>0</v>
      </c>
      <c r="M34" s="73">
        <v>28145</v>
      </c>
      <c r="N34" s="73">
        <v>47254</v>
      </c>
      <c r="O34" s="73">
        <v>0</v>
      </c>
      <c r="P34" s="73">
        <v>0</v>
      </c>
      <c r="Q34" s="205">
        <f t="shared" si="1"/>
        <v>162220</v>
      </c>
    </row>
    <row r="35" spans="1:17" ht="13" x14ac:dyDescent="0.3">
      <c r="A35" s="24" t="s">
        <v>42</v>
      </c>
      <c r="B35" s="73">
        <v>0</v>
      </c>
      <c r="C35" s="73">
        <v>0</v>
      </c>
      <c r="D35" s="73">
        <v>0</v>
      </c>
      <c r="E35" s="73">
        <v>0</v>
      </c>
      <c r="F35" s="205">
        <f t="shared" si="0"/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205">
        <f t="shared" si="1"/>
        <v>0</v>
      </c>
    </row>
    <row r="36" spans="1:17" ht="13" x14ac:dyDescent="0.3">
      <c r="A36" s="24" t="s">
        <v>43</v>
      </c>
      <c r="B36" s="73">
        <v>0</v>
      </c>
      <c r="C36" s="73">
        <v>0</v>
      </c>
      <c r="D36" s="73">
        <v>0</v>
      </c>
      <c r="E36" s="73">
        <v>0</v>
      </c>
      <c r="F36" s="205">
        <f t="shared" si="0"/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205">
        <f t="shared" si="1"/>
        <v>0</v>
      </c>
    </row>
    <row r="37" spans="1:17" ht="13" x14ac:dyDescent="0.3">
      <c r="A37" s="24" t="s">
        <v>248</v>
      </c>
      <c r="B37" s="73">
        <v>0</v>
      </c>
      <c r="C37" s="73">
        <v>0</v>
      </c>
      <c r="D37" s="73">
        <v>0</v>
      </c>
      <c r="E37" s="73">
        <v>0</v>
      </c>
      <c r="F37" s="205">
        <f t="shared" si="0"/>
        <v>0</v>
      </c>
      <c r="G37" s="73">
        <v>0</v>
      </c>
      <c r="H37" s="73">
        <v>0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205">
        <f t="shared" si="1"/>
        <v>0</v>
      </c>
    </row>
    <row r="38" spans="1:17" ht="13" x14ac:dyDescent="0.3">
      <c r="A38" s="24" t="s">
        <v>44</v>
      </c>
      <c r="B38" s="73">
        <v>0</v>
      </c>
      <c r="C38" s="73">
        <v>0</v>
      </c>
      <c r="D38" s="73">
        <v>0</v>
      </c>
      <c r="E38" s="73">
        <v>0</v>
      </c>
      <c r="F38" s="205">
        <f t="shared" si="0"/>
        <v>0</v>
      </c>
      <c r="G38" s="73">
        <v>0</v>
      </c>
      <c r="H38" s="73">
        <v>0</v>
      </c>
      <c r="I38" s="73">
        <v>0</v>
      </c>
      <c r="J38" s="73">
        <v>9800</v>
      </c>
      <c r="K38" s="73">
        <v>200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205">
        <f t="shared" si="1"/>
        <v>10000</v>
      </c>
    </row>
    <row r="39" spans="1:17" ht="13" x14ac:dyDescent="0.3">
      <c r="A39" s="24" t="s">
        <v>45</v>
      </c>
      <c r="B39" s="73">
        <v>0</v>
      </c>
      <c r="C39" s="73">
        <v>0</v>
      </c>
      <c r="D39" s="73">
        <v>0</v>
      </c>
      <c r="E39" s="73">
        <v>0</v>
      </c>
      <c r="F39" s="205">
        <f t="shared" si="0"/>
        <v>0</v>
      </c>
      <c r="G39" s="73">
        <v>0</v>
      </c>
      <c r="H39" s="73">
        <v>0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205">
        <f t="shared" si="1"/>
        <v>0</v>
      </c>
    </row>
    <row r="40" spans="1:17" ht="13" x14ac:dyDescent="0.3">
      <c r="A40" s="24" t="s">
        <v>46</v>
      </c>
      <c r="B40" s="73">
        <v>0</v>
      </c>
      <c r="C40" s="73">
        <v>0</v>
      </c>
      <c r="D40" s="73">
        <v>0</v>
      </c>
      <c r="E40" s="73">
        <v>0</v>
      </c>
      <c r="F40" s="205">
        <f t="shared" si="0"/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205">
        <f t="shared" si="1"/>
        <v>0</v>
      </c>
    </row>
    <row r="41" spans="1:17" ht="13" x14ac:dyDescent="0.3">
      <c r="A41" s="24" t="s">
        <v>47</v>
      </c>
      <c r="B41" s="73">
        <v>0</v>
      </c>
      <c r="C41" s="73">
        <v>0</v>
      </c>
      <c r="D41" s="73">
        <v>0</v>
      </c>
      <c r="E41" s="73">
        <v>0</v>
      </c>
      <c r="F41" s="205">
        <f t="shared" si="0"/>
        <v>0</v>
      </c>
      <c r="G41" s="73">
        <v>0</v>
      </c>
      <c r="H41" s="73">
        <v>0</v>
      </c>
      <c r="I41" s="73">
        <v>0</v>
      </c>
      <c r="J41" s="73">
        <v>0</v>
      </c>
      <c r="K41" s="73">
        <v>19310</v>
      </c>
      <c r="L41" s="73">
        <v>20538</v>
      </c>
      <c r="M41" s="73">
        <v>0</v>
      </c>
      <c r="N41" s="73">
        <v>54892</v>
      </c>
      <c r="O41" s="73">
        <v>538624</v>
      </c>
      <c r="P41" s="73">
        <v>1278</v>
      </c>
      <c r="Q41" s="205">
        <f t="shared" si="1"/>
        <v>634642</v>
      </c>
    </row>
    <row r="42" spans="1:17" ht="13" x14ac:dyDescent="0.3">
      <c r="A42" s="24" t="s">
        <v>249</v>
      </c>
      <c r="B42" s="73">
        <v>6856984</v>
      </c>
      <c r="C42" s="73">
        <v>0</v>
      </c>
      <c r="D42" s="73">
        <v>0</v>
      </c>
      <c r="E42" s="73">
        <v>0</v>
      </c>
      <c r="F42" s="205">
        <f t="shared" si="0"/>
        <v>6856984</v>
      </c>
      <c r="G42" s="73">
        <v>0</v>
      </c>
      <c r="H42" s="73">
        <v>0</v>
      </c>
      <c r="I42" s="73">
        <v>55058</v>
      </c>
      <c r="J42" s="73">
        <v>0</v>
      </c>
      <c r="K42" s="73">
        <v>0</v>
      </c>
      <c r="L42" s="73">
        <v>0</v>
      </c>
      <c r="M42" s="73">
        <v>4139358</v>
      </c>
      <c r="N42" s="73">
        <v>0</v>
      </c>
      <c r="O42" s="73">
        <v>0</v>
      </c>
      <c r="P42" s="73">
        <v>0</v>
      </c>
      <c r="Q42" s="205">
        <f t="shared" si="1"/>
        <v>4194416</v>
      </c>
    </row>
    <row r="43" spans="1:17" ht="13" x14ac:dyDescent="0.3">
      <c r="A43" s="24" t="s">
        <v>250</v>
      </c>
      <c r="B43" s="73">
        <v>0</v>
      </c>
      <c r="C43" s="73">
        <v>0</v>
      </c>
      <c r="D43" s="73">
        <v>0</v>
      </c>
      <c r="E43" s="73">
        <v>0</v>
      </c>
      <c r="F43" s="205">
        <f t="shared" si="0"/>
        <v>0</v>
      </c>
      <c r="G43" s="73">
        <v>0</v>
      </c>
      <c r="H43" s="73">
        <v>0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205">
        <f t="shared" si="1"/>
        <v>0</v>
      </c>
    </row>
    <row r="44" spans="1:17" ht="13" x14ac:dyDescent="0.3">
      <c r="A44" s="24" t="s">
        <v>65</v>
      </c>
      <c r="B44" s="73">
        <v>750000</v>
      </c>
      <c r="C44" s="73">
        <v>0</v>
      </c>
      <c r="D44" s="73">
        <v>0</v>
      </c>
      <c r="E44" s="73">
        <v>0</v>
      </c>
      <c r="F44" s="205">
        <f t="shared" si="0"/>
        <v>750000</v>
      </c>
      <c r="G44" s="73">
        <v>0</v>
      </c>
      <c r="H44" s="73">
        <v>0</v>
      </c>
      <c r="I44" s="73">
        <v>42103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205">
        <f t="shared" si="1"/>
        <v>42103</v>
      </c>
    </row>
    <row r="45" spans="1:17" ht="13" x14ac:dyDescent="0.3">
      <c r="A45" s="24" t="s">
        <v>251</v>
      </c>
      <c r="B45" s="73">
        <v>0</v>
      </c>
      <c r="C45" s="73">
        <v>0</v>
      </c>
      <c r="D45" s="73">
        <v>0</v>
      </c>
      <c r="E45" s="73">
        <v>0</v>
      </c>
      <c r="F45" s="205">
        <f t="shared" si="0"/>
        <v>0</v>
      </c>
      <c r="G45" s="73">
        <v>0</v>
      </c>
      <c r="H45" s="73">
        <v>0</v>
      </c>
      <c r="I45" s="73">
        <v>0</v>
      </c>
      <c r="J45" s="73">
        <v>860</v>
      </c>
      <c r="K45" s="73">
        <v>7367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205">
        <f t="shared" si="1"/>
        <v>8227</v>
      </c>
    </row>
    <row r="46" spans="1:17" ht="13" x14ac:dyDescent="0.3">
      <c r="A46" s="24" t="s">
        <v>48</v>
      </c>
      <c r="B46" s="73">
        <v>0</v>
      </c>
      <c r="C46" s="73">
        <v>0</v>
      </c>
      <c r="D46" s="73">
        <v>0</v>
      </c>
      <c r="E46" s="73">
        <v>0</v>
      </c>
      <c r="F46" s="205">
        <f t="shared" si="0"/>
        <v>0</v>
      </c>
      <c r="G46" s="73">
        <v>0</v>
      </c>
      <c r="H46" s="73">
        <v>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205">
        <f t="shared" si="1"/>
        <v>0</v>
      </c>
    </row>
    <row r="47" spans="1:17" ht="13" x14ac:dyDescent="0.3">
      <c r="A47" s="24" t="s">
        <v>49</v>
      </c>
      <c r="B47" s="73">
        <v>0</v>
      </c>
      <c r="C47" s="73">
        <v>1000000</v>
      </c>
      <c r="D47" s="73">
        <v>0</v>
      </c>
      <c r="E47" s="73">
        <v>0</v>
      </c>
      <c r="F47" s="205">
        <f t="shared" si="0"/>
        <v>1000000</v>
      </c>
      <c r="G47" s="73">
        <v>0</v>
      </c>
      <c r="H47" s="73">
        <v>0</v>
      </c>
      <c r="I47" s="73">
        <v>0</v>
      </c>
      <c r="J47" s="73">
        <v>0</v>
      </c>
      <c r="K47" s="73">
        <v>0</v>
      </c>
      <c r="L47" s="73">
        <v>0</v>
      </c>
      <c r="M47" s="73">
        <v>0</v>
      </c>
      <c r="N47" s="73">
        <v>72781</v>
      </c>
      <c r="O47" s="73">
        <v>580451</v>
      </c>
      <c r="P47" s="73">
        <v>20488</v>
      </c>
      <c r="Q47" s="205">
        <f t="shared" si="1"/>
        <v>673720</v>
      </c>
    </row>
    <row r="48" spans="1:17" ht="13" x14ac:dyDescent="0.3">
      <c r="A48" s="24" t="s">
        <v>252</v>
      </c>
      <c r="B48" s="73">
        <v>33600</v>
      </c>
      <c r="C48" s="73">
        <v>0</v>
      </c>
      <c r="D48" s="73">
        <v>0</v>
      </c>
      <c r="E48" s="73">
        <v>0</v>
      </c>
      <c r="F48" s="205">
        <f t="shared" si="0"/>
        <v>33600</v>
      </c>
      <c r="G48" s="73">
        <v>0</v>
      </c>
      <c r="H48" s="73">
        <v>1292130</v>
      </c>
      <c r="I48" s="73">
        <v>0</v>
      </c>
      <c r="J48" s="73">
        <v>14906</v>
      </c>
      <c r="K48" s="73">
        <v>0</v>
      </c>
      <c r="L48" s="73">
        <v>0</v>
      </c>
      <c r="M48" s="73">
        <v>0</v>
      </c>
      <c r="N48" s="73">
        <v>0</v>
      </c>
      <c r="O48" s="73">
        <v>0</v>
      </c>
      <c r="P48" s="73">
        <v>0</v>
      </c>
      <c r="Q48" s="205">
        <f t="shared" si="1"/>
        <v>1307036</v>
      </c>
    </row>
    <row r="49" spans="1:17" ht="13" x14ac:dyDescent="0.3">
      <c r="A49" s="24" t="s">
        <v>50</v>
      </c>
      <c r="B49" s="73">
        <v>0</v>
      </c>
      <c r="C49" s="73">
        <v>0</v>
      </c>
      <c r="D49" s="73">
        <v>0</v>
      </c>
      <c r="E49" s="73">
        <v>0</v>
      </c>
      <c r="F49" s="205">
        <f t="shared" si="0"/>
        <v>0</v>
      </c>
      <c r="G49" s="73">
        <v>0</v>
      </c>
      <c r="H49" s="73">
        <v>2413</v>
      </c>
      <c r="I49" s="73">
        <v>465</v>
      </c>
      <c r="J49" s="73">
        <v>0</v>
      </c>
      <c r="K49" s="73">
        <v>0</v>
      </c>
      <c r="L49" s="73">
        <v>0</v>
      </c>
      <c r="M49" s="73">
        <v>8006</v>
      </c>
      <c r="N49" s="73">
        <v>98201</v>
      </c>
      <c r="O49" s="73">
        <v>0</v>
      </c>
      <c r="P49" s="73">
        <v>0</v>
      </c>
      <c r="Q49" s="205">
        <f t="shared" si="1"/>
        <v>109085</v>
      </c>
    </row>
    <row r="50" spans="1:17" ht="13" x14ac:dyDescent="0.3">
      <c r="A50" s="24" t="s">
        <v>253</v>
      </c>
      <c r="B50" s="73">
        <v>0</v>
      </c>
      <c r="C50" s="73">
        <v>0</v>
      </c>
      <c r="D50" s="73">
        <v>0</v>
      </c>
      <c r="E50" s="73">
        <v>0</v>
      </c>
      <c r="F50" s="205">
        <f t="shared" si="0"/>
        <v>0</v>
      </c>
      <c r="G50" s="73">
        <v>0</v>
      </c>
      <c r="H50" s="73">
        <v>2715</v>
      </c>
      <c r="I50" s="73">
        <v>0</v>
      </c>
      <c r="J50" s="73">
        <v>25948</v>
      </c>
      <c r="K50" s="73">
        <v>0</v>
      </c>
      <c r="L50" s="73">
        <v>0</v>
      </c>
      <c r="M50" s="73">
        <v>0</v>
      </c>
      <c r="N50" s="73">
        <v>1445</v>
      </c>
      <c r="O50" s="73">
        <v>3338</v>
      </c>
      <c r="P50" s="73">
        <v>0</v>
      </c>
      <c r="Q50" s="205">
        <f t="shared" si="1"/>
        <v>33446</v>
      </c>
    </row>
    <row r="51" spans="1:17" ht="13" x14ac:dyDescent="0.3">
      <c r="A51" s="24" t="s">
        <v>254</v>
      </c>
      <c r="B51" s="73">
        <v>0</v>
      </c>
      <c r="C51" s="73">
        <v>0</v>
      </c>
      <c r="D51" s="73">
        <v>0</v>
      </c>
      <c r="E51" s="73">
        <v>2192608</v>
      </c>
      <c r="F51" s="205">
        <f t="shared" si="0"/>
        <v>2192608</v>
      </c>
      <c r="G51" s="73">
        <v>0</v>
      </c>
      <c r="H51" s="73">
        <v>1202352</v>
      </c>
      <c r="I51" s="73">
        <v>0</v>
      </c>
      <c r="J51" s="73">
        <v>247233</v>
      </c>
      <c r="K51" s="73">
        <v>94590</v>
      </c>
      <c r="L51" s="73">
        <v>0</v>
      </c>
      <c r="M51" s="73">
        <v>0</v>
      </c>
      <c r="N51" s="73">
        <v>51046</v>
      </c>
      <c r="O51" s="73">
        <v>0</v>
      </c>
      <c r="P51" s="73">
        <v>0</v>
      </c>
      <c r="Q51" s="205">
        <f t="shared" si="1"/>
        <v>1595221</v>
      </c>
    </row>
    <row r="52" spans="1:17" ht="13" x14ac:dyDescent="0.3">
      <c r="A52" s="24" t="s">
        <v>51</v>
      </c>
      <c r="B52" s="73">
        <v>0</v>
      </c>
      <c r="C52" s="73">
        <v>0</v>
      </c>
      <c r="D52" s="73">
        <v>0</v>
      </c>
      <c r="E52" s="73">
        <v>0</v>
      </c>
      <c r="F52" s="205">
        <f t="shared" si="0"/>
        <v>0</v>
      </c>
      <c r="G52" s="73">
        <v>0</v>
      </c>
      <c r="H52" s="73">
        <v>0</v>
      </c>
      <c r="I52" s="73">
        <v>0</v>
      </c>
      <c r="J52" s="73">
        <v>0</v>
      </c>
      <c r="K52" s="73">
        <v>0</v>
      </c>
      <c r="L52" s="73">
        <v>0</v>
      </c>
      <c r="M52" s="73">
        <v>0</v>
      </c>
      <c r="N52" s="73">
        <v>0</v>
      </c>
      <c r="O52" s="73">
        <v>0</v>
      </c>
      <c r="P52" s="73">
        <v>0</v>
      </c>
      <c r="Q52" s="205">
        <f t="shared" si="1"/>
        <v>0</v>
      </c>
    </row>
    <row r="53" spans="1:17" ht="13" x14ac:dyDescent="0.3">
      <c r="A53" s="24" t="s">
        <v>52</v>
      </c>
      <c r="B53" s="73">
        <v>0</v>
      </c>
      <c r="C53" s="73">
        <v>0</v>
      </c>
      <c r="D53" s="73">
        <v>2478400</v>
      </c>
      <c r="E53" s="73">
        <v>0</v>
      </c>
      <c r="F53" s="205">
        <f t="shared" si="0"/>
        <v>2478400</v>
      </c>
      <c r="G53" s="73">
        <v>0</v>
      </c>
      <c r="H53" s="73">
        <v>0</v>
      </c>
      <c r="I53" s="73">
        <v>0</v>
      </c>
      <c r="J53" s="73">
        <v>107166</v>
      </c>
      <c r="K53" s="73">
        <v>0</v>
      </c>
      <c r="L53" s="73">
        <v>193635</v>
      </c>
      <c r="M53" s="73">
        <v>0</v>
      </c>
      <c r="N53" s="73">
        <v>0</v>
      </c>
      <c r="O53" s="73">
        <v>0</v>
      </c>
      <c r="P53" s="73">
        <v>0</v>
      </c>
      <c r="Q53" s="205">
        <f t="shared" si="1"/>
        <v>300801</v>
      </c>
    </row>
    <row r="54" spans="1:17" ht="13" x14ac:dyDescent="0.3">
      <c r="A54" s="24" t="s">
        <v>53</v>
      </c>
      <c r="B54" s="73">
        <v>0</v>
      </c>
      <c r="C54" s="73">
        <v>0</v>
      </c>
      <c r="D54" s="73">
        <v>0</v>
      </c>
      <c r="E54" s="73">
        <v>0</v>
      </c>
      <c r="F54" s="205">
        <f t="shared" si="0"/>
        <v>0</v>
      </c>
      <c r="G54" s="73">
        <v>0</v>
      </c>
      <c r="H54" s="73">
        <v>266140</v>
      </c>
      <c r="I54" s="73">
        <v>0</v>
      </c>
      <c r="J54" s="73">
        <v>49747</v>
      </c>
      <c r="K54" s="73">
        <v>0</v>
      </c>
      <c r="L54" s="73">
        <v>0</v>
      </c>
      <c r="M54" s="73">
        <v>0</v>
      </c>
      <c r="N54" s="73">
        <v>150470</v>
      </c>
      <c r="O54" s="73">
        <v>0</v>
      </c>
      <c r="P54" s="73">
        <v>95</v>
      </c>
      <c r="Q54" s="205">
        <f t="shared" si="1"/>
        <v>466452</v>
      </c>
    </row>
    <row r="55" spans="1:17" ht="13" x14ac:dyDescent="0.3">
      <c r="A55" s="24" t="s">
        <v>255</v>
      </c>
      <c r="B55" s="73">
        <v>0</v>
      </c>
      <c r="C55" s="73">
        <v>0</v>
      </c>
      <c r="D55" s="73">
        <v>0</v>
      </c>
      <c r="E55" s="73">
        <v>0</v>
      </c>
      <c r="F55" s="205">
        <f t="shared" si="0"/>
        <v>0</v>
      </c>
      <c r="G55" s="73">
        <v>0</v>
      </c>
      <c r="H55" s="73">
        <v>0</v>
      </c>
      <c r="I55" s="73">
        <v>0</v>
      </c>
      <c r="J55" s="73">
        <v>0</v>
      </c>
      <c r="K55" s="73">
        <v>0</v>
      </c>
      <c r="L55" s="73">
        <v>0</v>
      </c>
      <c r="M55" s="73">
        <v>0</v>
      </c>
      <c r="N55" s="73">
        <v>0</v>
      </c>
      <c r="O55" s="73">
        <v>0</v>
      </c>
      <c r="P55" s="73">
        <v>0</v>
      </c>
      <c r="Q55" s="205">
        <f t="shared" si="1"/>
        <v>0</v>
      </c>
    </row>
    <row r="56" spans="1:17" ht="13" x14ac:dyDescent="0.3">
      <c r="A56" s="24" t="s">
        <v>54</v>
      </c>
      <c r="B56" s="73">
        <v>0</v>
      </c>
      <c r="C56" s="73">
        <v>0</v>
      </c>
      <c r="D56" s="73">
        <v>0</v>
      </c>
      <c r="E56" s="73">
        <v>0</v>
      </c>
      <c r="F56" s="205">
        <f t="shared" si="0"/>
        <v>0</v>
      </c>
      <c r="G56" s="73">
        <v>0</v>
      </c>
      <c r="H56" s="73">
        <v>0</v>
      </c>
      <c r="I56" s="73">
        <v>23707</v>
      </c>
      <c r="J56" s="73">
        <v>0</v>
      </c>
      <c r="K56" s="73">
        <v>0</v>
      </c>
      <c r="L56" s="73">
        <v>0</v>
      </c>
      <c r="M56" s="73">
        <v>0</v>
      </c>
      <c r="N56" s="73">
        <v>10779</v>
      </c>
      <c r="O56" s="73">
        <v>5521</v>
      </c>
      <c r="P56" s="73">
        <v>0</v>
      </c>
      <c r="Q56" s="205">
        <f t="shared" si="1"/>
        <v>40007</v>
      </c>
    </row>
    <row r="57" spans="1:17" ht="13" x14ac:dyDescent="0.3">
      <c r="A57" s="24" t="s">
        <v>55</v>
      </c>
      <c r="B57" s="73">
        <v>0</v>
      </c>
      <c r="C57" s="73">
        <v>0</v>
      </c>
      <c r="D57" s="73">
        <v>0</v>
      </c>
      <c r="E57" s="73">
        <v>0</v>
      </c>
      <c r="F57" s="205">
        <f t="shared" si="0"/>
        <v>0</v>
      </c>
      <c r="G57" s="73">
        <v>0</v>
      </c>
      <c r="H57" s="73">
        <v>0</v>
      </c>
      <c r="I57" s="73">
        <v>0</v>
      </c>
      <c r="J57" s="73">
        <v>378431</v>
      </c>
      <c r="K57" s="73">
        <v>30324</v>
      </c>
      <c r="L57" s="73">
        <v>0</v>
      </c>
      <c r="M57" s="73">
        <v>0</v>
      </c>
      <c r="N57" s="73">
        <v>19906</v>
      </c>
      <c r="O57" s="73">
        <v>880902</v>
      </c>
      <c r="P57" s="73">
        <v>0</v>
      </c>
      <c r="Q57" s="205">
        <f t="shared" si="1"/>
        <v>1309563</v>
      </c>
    </row>
    <row r="58" spans="1:17" ht="13" x14ac:dyDescent="0.3">
      <c r="A58" s="24" t="s">
        <v>56</v>
      </c>
      <c r="B58" s="73">
        <v>0</v>
      </c>
      <c r="C58" s="73">
        <v>0</v>
      </c>
      <c r="D58" s="73">
        <v>0</v>
      </c>
      <c r="E58" s="73">
        <v>0</v>
      </c>
      <c r="F58" s="205">
        <f t="shared" si="0"/>
        <v>0</v>
      </c>
      <c r="G58" s="73">
        <v>92929</v>
      </c>
      <c r="H58" s="73">
        <v>0</v>
      </c>
      <c r="I58" s="73">
        <v>0</v>
      </c>
      <c r="J58" s="73">
        <v>0</v>
      </c>
      <c r="K58" s="73">
        <v>0</v>
      </c>
      <c r="L58" s="73">
        <v>0</v>
      </c>
      <c r="M58" s="73">
        <v>0</v>
      </c>
      <c r="N58" s="73">
        <v>0</v>
      </c>
      <c r="O58" s="73">
        <v>0</v>
      </c>
      <c r="P58" s="73">
        <v>0</v>
      </c>
      <c r="Q58" s="205">
        <f t="shared" si="1"/>
        <v>92929</v>
      </c>
    </row>
    <row r="59" spans="1:17" ht="13" x14ac:dyDescent="0.3">
      <c r="A59" s="24" t="s">
        <v>57</v>
      </c>
      <c r="B59" s="73">
        <v>0</v>
      </c>
      <c r="C59" s="73">
        <v>0</v>
      </c>
      <c r="D59" s="73">
        <v>0</v>
      </c>
      <c r="E59" s="73">
        <v>0</v>
      </c>
      <c r="F59" s="205">
        <f t="shared" si="0"/>
        <v>0</v>
      </c>
      <c r="G59" s="73">
        <v>0</v>
      </c>
      <c r="H59" s="73">
        <v>0</v>
      </c>
      <c r="I59" s="73">
        <v>0</v>
      </c>
      <c r="J59" s="73">
        <v>367470</v>
      </c>
      <c r="K59" s="73">
        <v>0</v>
      </c>
      <c r="L59" s="73">
        <v>1128934</v>
      </c>
      <c r="M59" s="73">
        <v>0</v>
      </c>
      <c r="N59" s="73">
        <v>0</v>
      </c>
      <c r="O59" s="73">
        <v>0</v>
      </c>
      <c r="P59" s="73">
        <v>0</v>
      </c>
      <c r="Q59" s="205">
        <f t="shared" si="1"/>
        <v>1496404</v>
      </c>
    </row>
    <row r="60" spans="1:17" ht="13" x14ac:dyDescent="0.3">
      <c r="A60" s="24" t="s">
        <v>58</v>
      </c>
      <c r="B60" s="73">
        <v>0</v>
      </c>
      <c r="C60" s="73">
        <v>0</v>
      </c>
      <c r="D60" s="73">
        <v>0</v>
      </c>
      <c r="E60" s="73">
        <v>0</v>
      </c>
      <c r="F60" s="205">
        <f t="shared" si="0"/>
        <v>0</v>
      </c>
      <c r="G60" s="73">
        <v>0</v>
      </c>
      <c r="H60" s="73">
        <v>0</v>
      </c>
      <c r="I60" s="73">
        <v>0</v>
      </c>
      <c r="J60" s="73">
        <v>0</v>
      </c>
      <c r="K60" s="73">
        <v>0</v>
      </c>
      <c r="L60" s="73">
        <v>0</v>
      </c>
      <c r="M60" s="73">
        <v>0</v>
      </c>
      <c r="N60" s="73">
        <v>0</v>
      </c>
      <c r="O60" s="73">
        <v>0</v>
      </c>
      <c r="P60" s="73">
        <v>0</v>
      </c>
      <c r="Q60" s="205">
        <f t="shared" si="1"/>
        <v>0</v>
      </c>
    </row>
    <row r="61" spans="1:17" ht="13" x14ac:dyDescent="0.3">
      <c r="A61" s="24" t="s">
        <v>256</v>
      </c>
      <c r="B61" s="73">
        <v>134404</v>
      </c>
      <c r="C61" s="73">
        <v>10333</v>
      </c>
      <c r="D61" s="73">
        <v>0</v>
      </c>
      <c r="E61" s="73">
        <v>0</v>
      </c>
      <c r="F61" s="205">
        <f t="shared" si="0"/>
        <v>144737</v>
      </c>
      <c r="G61" s="73">
        <v>0</v>
      </c>
      <c r="H61" s="73">
        <v>15165</v>
      </c>
      <c r="I61" s="73">
        <v>350</v>
      </c>
      <c r="J61" s="73">
        <v>16197</v>
      </c>
      <c r="K61" s="73">
        <v>6078</v>
      </c>
      <c r="L61" s="73">
        <v>15000</v>
      </c>
      <c r="M61" s="73">
        <v>380</v>
      </c>
      <c r="N61" s="73">
        <v>5000</v>
      </c>
      <c r="O61" s="73">
        <v>33500</v>
      </c>
      <c r="P61" s="73">
        <v>3000</v>
      </c>
      <c r="Q61" s="205">
        <f t="shared" si="1"/>
        <v>94670</v>
      </c>
    </row>
    <row r="62" spans="1:17" ht="13" x14ac:dyDescent="0.3">
      <c r="A62" s="24" t="s">
        <v>257</v>
      </c>
      <c r="B62" s="73">
        <v>0</v>
      </c>
      <c r="C62" s="73">
        <v>0</v>
      </c>
      <c r="D62" s="73">
        <v>0</v>
      </c>
      <c r="E62" s="73">
        <v>0</v>
      </c>
      <c r="F62" s="205">
        <f t="shared" si="0"/>
        <v>0</v>
      </c>
      <c r="G62" s="73">
        <v>0</v>
      </c>
      <c r="H62" s="73">
        <v>0</v>
      </c>
      <c r="I62" s="73">
        <v>0</v>
      </c>
      <c r="J62" s="73">
        <v>0</v>
      </c>
      <c r="K62" s="73">
        <v>0</v>
      </c>
      <c r="L62" s="73">
        <v>0</v>
      </c>
      <c r="M62" s="73">
        <v>0</v>
      </c>
      <c r="N62" s="73">
        <v>0</v>
      </c>
      <c r="O62" s="73">
        <v>0</v>
      </c>
      <c r="P62" s="73">
        <v>0</v>
      </c>
      <c r="Q62" s="205">
        <f t="shared" si="1"/>
        <v>0</v>
      </c>
    </row>
    <row r="63" spans="1:17" ht="13" x14ac:dyDescent="0.3">
      <c r="A63" s="24" t="s">
        <v>59</v>
      </c>
      <c r="B63" s="73">
        <v>0</v>
      </c>
      <c r="C63" s="73">
        <v>0</v>
      </c>
      <c r="D63" s="73">
        <v>0</v>
      </c>
      <c r="E63" s="73">
        <v>0</v>
      </c>
      <c r="F63" s="205">
        <f t="shared" si="0"/>
        <v>0</v>
      </c>
      <c r="G63" s="73">
        <v>0</v>
      </c>
      <c r="H63" s="73">
        <v>0</v>
      </c>
      <c r="I63" s="73">
        <v>0</v>
      </c>
      <c r="J63" s="73">
        <v>0</v>
      </c>
      <c r="K63" s="73">
        <v>0</v>
      </c>
      <c r="L63" s="73">
        <v>0</v>
      </c>
      <c r="M63" s="73">
        <v>0</v>
      </c>
      <c r="N63" s="73">
        <v>0</v>
      </c>
      <c r="O63" s="73">
        <v>0</v>
      </c>
      <c r="P63" s="73">
        <v>0</v>
      </c>
      <c r="Q63" s="205">
        <f t="shared" si="1"/>
        <v>0</v>
      </c>
    </row>
    <row r="64" spans="1:17" ht="13" x14ac:dyDescent="0.3">
      <c r="A64" s="24" t="s">
        <v>66</v>
      </c>
      <c r="B64" s="73">
        <v>0</v>
      </c>
      <c r="C64" s="73">
        <v>0</v>
      </c>
      <c r="D64" s="73">
        <v>0</v>
      </c>
      <c r="E64" s="73">
        <v>0</v>
      </c>
      <c r="F64" s="205">
        <f t="shared" si="0"/>
        <v>0</v>
      </c>
      <c r="G64" s="73">
        <v>0</v>
      </c>
      <c r="H64" s="73">
        <v>0</v>
      </c>
      <c r="I64" s="73">
        <v>0</v>
      </c>
      <c r="J64" s="73">
        <v>0</v>
      </c>
      <c r="K64" s="73">
        <v>70123</v>
      </c>
      <c r="L64" s="73">
        <v>0</v>
      </c>
      <c r="M64" s="73">
        <v>0</v>
      </c>
      <c r="N64" s="73">
        <v>0</v>
      </c>
      <c r="O64" s="73">
        <v>0</v>
      </c>
      <c r="P64" s="73">
        <v>0</v>
      </c>
      <c r="Q64" s="205">
        <f t="shared" si="1"/>
        <v>70123</v>
      </c>
    </row>
    <row r="65" spans="1:17" ht="13" x14ac:dyDescent="0.25">
      <c r="A65" s="28" t="s">
        <v>258</v>
      </c>
      <c r="B65" s="73">
        <v>0</v>
      </c>
      <c r="C65" s="73">
        <v>0</v>
      </c>
      <c r="D65" s="73">
        <v>0</v>
      </c>
      <c r="E65" s="73">
        <v>0</v>
      </c>
      <c r="F65" s="205">
        <f t="shared" si="0"/>
        <v>0</v>
      </c>
      <c r="G65" s="73">
        <v>0</v>
      </c>
      <c r="H65" s="73">
        <v>0</v>
      </c>
      <c r="I65" s="73">
        <v>0</v>
      </c>
      <c r="J65" s="73">
        <v>0</v>
      </c>
      <c r="K65" s="73">
        <v>0</v>
      </c>
      <c r="L65" s="73">
        <v>0</v>
      </c>
      <c r="M65" s="73">
        <v>0</v>
      </c>
      <c r="N65" s="73">
        <v>0</v>
      </c>
      <c r="O65" s="73">
        <v>0</v>
      </c>
      <c r="P65" s="73">
        <v>0</v>
      </c>
      <c r="Q65" s="205">
        <f t="shared" si="1"/>
        <v>0</v>
      </c>
    </row>
    <row r="66" spans="1:17" ht="13" x14ac:dyDescent="0.3">
      <c r="A66" s="24" t="s">
        <v>60</v>
      </c>
      <c r="B66" s="73">
        <v>0</v>
      </c>
      <c r="C66" s="73">
        <v>0</v>
      </c>
      <c r="D66" s="73">
        <v>0</v>
      </c>
      <c r="E66" s="73">
        <v>0</v>
      </c>
      <c r="F66" s="205">
        <f t="shared" si="0"/>
        <v>0</v>
      </c>
      <c r="G66" s="73">
        <v>0</v>
      </c>
      <c r="H66" s="73">
        <v>0</v>
      </c>
      <c r="I66" s="73">
        <v>0</v>
      </c>
      <c r="J66" s="73">
        <v>0</v>
      </c>
      <c r="K66" s="73">
        <v>35000</v>
      </c>
      <c r="L66" s="73">
        <v>0</v>
      </c>
      <c r="M66" s="73">
        <v>0</v>
      </c>
      <c r="N66" s="73">
        <v>0</v>
      </c>
      <c r="O66" s="73">
        <v>0</v>
      </c>
      <c r="P66" s="73">
        <v>0</v>
      </c>
      <c r="Q66" s="205">
        <f t="shared" si="1"/>
        <v>35000</v>
      </c>
    </row>
    <row r="67" spans="1:17" ht="13" x14ac:dyDescent="0.3">
      <c r="A67" s="24" t="s">
        <v>259</v>
      </c>
      <c r="B67" s="73">
        <v>0</v>
      </c>
      <c r="C67" s="73">
        <v>0</v>
      </c>
      <c r="D67" s="73">
        <v>0</v>
      </c>
      <c r="E67" s="73">
        <v>0</v>
      </c>
      <c r="F67" s="205">
        <f t="shared" si="0"/>
        <v>0</v>
      </c>
      <c r="G67" s="73">
        <v>0</v>
      </c>
      <c r="H67" s="73">
        <v>0</v>
      </c>
      <c r="I67" s="73">
        <v>17000</v>
      </c>
      <c r="J67" s="73">
        <v>0</v>
      </c>
      <c r="K67" s="73">
        <v>0</v>
      </c>
      <c r="L67" s="73">
        <v>0</v>
      </c>
      <c r="M67" s="73">
        <v>0</v>
      </c>
      <c r="N67" s="73">
        <v>0</v>
      </c>
      <c r="O67" s="73">
        <v>28565</v>
      </c>
      <c r="P67" s="73">
        <v>0</v>
      </c>
      <c r="Q67" s="205">
        <f t="shared" si="1"/>
        <v>45565</v>
      </c>
    </row>
    <row r="68" spans="1:17" ht="13" x14ac:dyDescent="0.3">
      <c r="A68" s="24" t="s">
        <v>260</v>
      </c>
      <c r="B68" s="73">
        <v>3545</v>
      </c>
      <c r="C68" s="73">
        <v>0</v>
      </c>
      <c r="D68" s="73">
        <v>0</v>
      </c>
      <c r="E68" s="73">
        <v>0</v>
      </c>
      <c r="F68" s="205">
        <f t="shared" si="0"/>
        <v>3545</v>
      </c>
      <c r="G68" s="73">
        <v>60000</v>
      </c>
      <c r="H68" s="73">
        <v>3470</v>
      </c>
      <c r="I68" s="73">
        <v>0</v>
      </c>
      <c r="J68" s="73">
        <v>0</v>
      </c>
      <c r="K68" s="73">
        <v>0</v>
      </c>
      <c r="L68" s="73">
        <v>0</v>
      </c>
      <c r="M68" s="73">
        <v>91900</v>
      </c>
      <c r="N68" s="73">
        <v>12201</v>
      </c>
      <c r="O68" s="73">
        <v>0</v>
      </c>
      <c r="P68" s="73">
        <v>0</v>
      </c>
      <c r="Q68" s="205">
        <f t="shared" si="1"/>
        <v>167571</v>
      </c>
    </row>
    <row r="69" spans="1:17" ht="13" x14ac:dyDescent="0.3">
      <c r="A69" s="24" t="s">
        <v>261</v>
      </c>
      <c r="B69" s="73">
        <v>86997</v>
      </c>
      <c r="C69" s="73">
        <v>0</v>
      </c>
      <c r="D69" s="73">
        <v>0</v>
      </c>
      <c r="E69" s="73">
        <v>0</v>
      </c>
      <c r="F69" s="205">
        <f t="shared" si="0"/>
        <v>86997</v>
      </c>
      <c r="G69" s="73">
        <v>0</v>
      </c>
      <c r="H69" s="73">
        <v>0</v>
      </c>
      <c r="I69" s="73">
        <v>0</v>
      </c>
      <c r="J69" s="73">
        <v>26133</v>
      </c>
      <c r="K69" s="73">
        <v>0</v>
      </c>
      <c r="L69" s="73">
        <v>0</v>
      </c>
      <c r="M69" s="73">
        <v>19160</v>
      </c>
      <c r="N69" s="73">
        <v>0</v>
      </c>
      <c r="O69" s="73">
        <v>0</v>
      </c>
      <c r="P69" s="73">
        <v>0</v>
      </c>
      <c r="Q69" s="205">
        <f t="shared" si="1"/>
        <v>45293</v>
      </c>
    </row>
    <row r="70" spans="1:17" ht="13" x14ac:dyDescent="0.3">
      <c r="A70" s="24" t="s">
        <v>262</v>
      </c>
      <c r="B70" s="73">
        <v>0</v>
      </c>
      <c r="C70" s="73">
        <v>0</v>
      </c>
      <c r="D70" s="73">
        <v>0</v>
      </c>
      <c r="E70" s="73">
        <v>0</v>
      </c>
      <c r="F70" s="205">
        <f t="shared" ref="F70:F72" si="2">SUM(B70:E70)</f>
        <v>0</v>
      </c>
      <c r="G70" s="73">
        <v>0</v>
      </c>
      <c r="H70" s="73">
        <v>0</v>
      </c>
      <c r="I70" s="73">
        <v>0</v>
      </c>
      <c r="J70" s="73">
        <v>0</v>
      </c>
      <c r="K70" s="73">
        <v>0</v>
      </c>
      <c r="L70" s="73">
        <v>0</v>
      </c>
      <c r="M70" s="73">
        <v>0</v>
      </c>
      <c r="N70" s="73">
        <v>0</v>
      </c>
      <c r="O70" s="73">
        <v>0</v>
      </c>
      <c r="P70" s="73">
        <v>0</v>
      </c>
      <c r="Q70" s="205">
        <f t="shared" ref="Q70:Q72" si="3">SUM(G70:P70)</f>
        <v>0</v>
      </c>
    </row>
    <row r="71" spans="1:17" ht="13" x14ac:dyDescent="0.3">
      <c r="A71" s="24" t="s">
        <v>61</v>
      </c>
      <c r="B71" s="73">
        <v>58216</v>
      </c>
      <c r="C71" s="73">
        <v>0</v>
      </c>
      <c r="D71" s="73">
        <v>0</v>
      </c>
      <c r="E71" s="73">
        <v>0</v>
      </c>
      <c r="F71" s="205">
        <f t="shared" si="2"/>
        <v>58216</v>
      </c>
      <c r="G71" s="73">
        <v>0</v>
      </c>
      <c r="H71" s="73">
        <v>39096</v>
      </c>
      <c r="I71" s="73">
        <v>0</v>
      </c>
      <c r="J71" s="73">
        <v>0</v>
      </c>
      <c r="K71" s="73">
        <v>0</v>
      </c>
      <c r="L71" s="73">
        <v>0</v>
      </c>
      <c r="M71" s="73">
        <v>0</v>
      </c>
      <c r="N71" s="73">
        <v>0</v>
      </c>
      <c r="O71" s="73">
        <v>0</v>
      </c>
      <c r="P71" s="73">
        <v>19120</v>
      </c>
      <c r="Q71" s="205">
        <f t="shared" si="3"/>
        <v>58216</v>
      </c>
    </row>
    <row r="72" spans="1:17" ht="13" x14ac:dyDescent="0.3">
      <c r="A72" s="33" t="s">
        <v>263</v>
      </c>
      <c r="B72" s="73">
        <v>0</v>
      </c>
      <c r="C72" s="73">
        <v>0</v>
      </c>
      <c r="D72" s="73">
        <v>0</v>
      </c>
      <c r="E72" s="73">
        <v>0</v>
      </c>
      <c r="F72" s="205">
        <f t="shared" si="2"/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  <c r="N72" s="73">
        <v>0</v>
      </c>
      <c r="O72" s="73">
        <v>0</v>
      </c>
      <c r="P72" s="73">
        <v>0</v>
      </c>
      <c r="Q72" s="205">
        <f t="shared" si="3"/>
        <v>0</v>
      </c>
    </row>
    <row r="73" spans="1:17" x14ac:dyDescent="0.25">
      <c r="A73" s="62" t="s">
        <v>62</v>
      </c>
      <c r="B73" s="177">
        <f>SUM(B5:B72)</f>
        <v>8133051</v>
      </c>
      <c r="C73" s="177">
        <f t="shared" ref="C73:Q73" si="4">SUM(C5:C72)</f>
        <v>1010333</v>
      </c>
      <c r="D73" s="177">
        <f t="shared" si="4"/>
        <v>2478400</v>
      </c>
      <c r="E73" s="177">
        <f t="shared" si="4"/>
        <v>2198950</v>
      </c>
      <c r="F73" s="206">
        <f t="shared" si="4"/>
        <v>13820734</v>
      </c>
      <c r="G73" s="177">
        <f t="shared" si="4"/>
        <v>300769</v>
      </c>
      <c r="H73" s="177">
        <f t="shared" si="4"/>
        <v>3263606</v>
      </c>
      <c r="I73" s="177">
        <f t="shared" si="4"/>
        <v>266416</v>
      </c>
      <c r="J73" s="177">
        <f t="shared" si="4"/>
        <v>3481986</v>
      </c>
      <c r="K73" s="177">
        <f t="shared" si="4"/>
        <v>958972</v>
      </c>
      <c r="L73" s="177">
        <f t="shared" si="4"/>
        <v>1676940</v>
      </c>
      <c r="M73" s="177">
        <f t="shared" si="4"/>
        <v>5163638</v>
      </c>
      <c r="N73" s="177">
        <f t="shared" si="4"/>
        <v>1830172</v>
      </c>
      <c r="O73" s="177">
        <f t="shared" si="4"/>
        <v>9438115</v>
      </c>
      <c r="P73" s="177">
        <f t="shared" si="4"/>
        <v>404095</v>
      </c>
      <c r="Q73" s="206">
        <f t="shared" si="4"/>
        <v>26784709</v>
      </c>
    </row>
    <row r="74" spans="1:17" x14ac:dyDescent="0.25">
      <c r="F74" s="66"/>
    </row>
    <row r="76" spans="1:17" x14ac:dyDescent="0.25">
      <c r="B76" t="s">
        <v>222</v>
      </c>
    </row>
  </sheetData>
  <mergeCells count="4">
    <mergeCell ref="B3:F3"/>
    <mergeCell ref="A1:Q2"/>
    <mergeCell ref="G3:Q3"/>
    <mergeCell ref="A3:A4"/>
  </mergeCells>
  <phoneticPr fontId="0" type="noConversion"/>
  <printOptions horizontalCentered="1" gridLines="1"/>
  <pageMargins left="0.5" right="0.5" top="0.75" bottom="0.69" header="0.5" footer="0.5"/>
  <pageSetup scale="89" fitToHeight="2" orientation="landscape" r:id="rId1"/>
  <headerFooter alignWithMargins="0">
    <oddFooter>&amp;C&amp;"Garamond,Regular"&amp;P</oddFooter>
  </headerFooter>
  <rowBreaks count="1" manualBreakCount="1">
    <brk id="39" max="16383" man="1"/>
  </rowBreaks>
  <ignoredErrors>
    <ignoredError sqref="Q5:Q7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pane xSplit="1" ySplit="3" topLeftCell="B61" activePane="bottomRight" state="frozen"/>
      <selection pane="topRight" activeCell="C1" sqref="C1"/>
      <selection pane="bottomLeft" activeCell="A3" sqref="A3"/>
      <selection pane="bottomRight" activeCell="C69" sqref="C69"/>
    </sheetView>
  </sheetViews>
  <sheetFormatPr defaultColWidth="9.1796875" defaultRowHeight="13" x14ac:dyDescent="0.3"/>
  <cols>
    <col min="1" max="1" width="29.81640625" style="1" bestFit="1" customWidth="1"/>
    <col min="2" max="2" width="8.36328125" style="107" customWidth="1"/>
    <col min="3" max="3" width="25.1796875" style="19" customWidth="1"/>
    <col min="4" max="4" width="7.1796875" style="70" customWidth="1"/>
    <col min="5" max="5" width="7.1796875" style="70" hidden="1" customWidth="1"/>
    <col min="6" max="6" width="8.81640625" style="70" customWidth="1"/>
    <col min="7" max="7" width="8" style="70" customWidth="1"/>
    <col min="8" max="9" width="9.81640625" style="70" customWidth="1"/>
    <col min="10" max="10" width="12" style="271" customWidth="1"/>
    <col min="11" max="11" width="1.81640625" style="114" customWidth="1"/>
    <col min="12" max="13" width="9.1796875" style="70"/>
    <col min="14" max="16384" width="9.1796875" style="19"/>
  </cols>
  <sheetData>
    <row r="1" spans="1:13" ht="13.5" customHeight="1" x14ac:dyDescent="0.3">
      <c r="A1" s="339" t="s">
        <v>22</v>
      </c>
      <c r="B1" s="339"/>
      <c r="C1" s="339"/>
      <c r="D1" s="339"/>
      <c r="E1" s="339"/>
      <c r="F1" s="339"/>
      <c r="G1" s="339"/>
      <c r="H1" s="339"/>
      <c r="I1" s="339"/>
      <c r="J1" s="339"/>
    </row>
    <row r="2" spans="1:13" ht="13.5" customHeight="1" x14ac:dyDescent="0.3">
      <c r="A2" s="332"/>
      <c r="B2" s="332"/>
      <c r="C2" s="332"/>
      <c r="D2" s="332"/>
      <c r="E2" s="332"/>
      <c r="F2" s="332"/>
      <c r="G2" s="332"/>
      <c r="H2" s="332"/>
      <c r="I2" s="332"/>
      <c r="J2" s="332"/>
      <c r="K2" s="291"/>
    </row>
    <row r="3" spans="1:13" s="106" customFormat="1" ht="39" x14ac:dyDescent="0.3">
      <c r="A3" s="22" t="s">
        <v>23</v>
      </c>
      <c r="B3" s="23" t="s">
        <v>24</v>
      </c>
      <c r="C3" s="23" t="s">
        <v>25</v>
      </c>
      <c r="D3" s="36" t="s">
        <v>26</v>
      </c>
      <c r="E3" s="36"/>
      <c r="F3" s="36" t="s">
        <v>27</v>
      </c>
      <c r="G3" s="36" t="s">
        <v>28</v>
      </c>
      <c r="H3" s="36" t="s">
        <v>29</v>
      </c>
      <c r="I3" s="36" t="s">
        <v>30</v>
      </c>
      <c r="J3" s="292" t="s">
        <v>2</v>
      </c>
      <c r="K3" s="233"/>
      <c r="L3" s="132"/>
      <c r="M3" s="132" t="s">
        <v>128</v>
      </c>
    </row>
    <row r="4" spans="1:13" ht="13.5" customHeight="1" x14ac:dyDescent="0.3">
      <c r="A4" s="24" t="s">
        <v>232</v>
      </c>
      <c r="B4" s="25">
        <v>1945</v>
      </c>
      <c r="C4" s="1" t="s">
        <v>272</v>
      </c>
      <c r="D4" s="271">
        <v>10426</v>
      </c>
      <c r="E4" s="37"/>
      <c r="F4" s="274">
        <f>1+M4</f>
        <v>7</v>
      </c>
      <c r="G4" s="71">
        <v>0</v>
      </c>
      <c r="H4" s="71">
        <v>43319</v>
      </c>
      <c r="I4" s="293">
        <f>H4/J4</f>
        <v>0.69225114658740428</v>
      </c>
      <c r="J4" s="71">
        <v>62577</v>
      </c>
      <c r="L4" s="274"/>
      <c r="M4" s="274">
        <v>6</v>
      </c>
    </row>
    <row r="5" spans="1:13" ht="13.5" customHeight="1" x14ac:dyDescent="0.3">
      <c r="A5" s="24" t="s">
        <v>31</v>
      </c>
      <c r="B5" s="25">
        <v>1957</v>
      </c>
      <c r="C5" s="1" t="s">
        <v>273</v>
      </c>
      <c r="D5" s="271">
        <v>6968</v>
      </c>
      <c r="E5" s="37"/>
      <c r="F5" s="274">
        <f t="shared" ref="F5:F68" si="0">1+M5</f>
        <v>3</v>
      </c>
      <c r="G5" s="71">
        <v>0</v>
      </c>
      <c r="H5" s="71">
        <v>6322</v>
      </c>
      <c r="I5" s="293">
        <f t="shared" ref="I5:I68" si="1">H5/J5</f>
        <v>0.24615504419265663</v>
      </c>
      <c r="J5" s="71">
        <v>25683</v>
      </c>
      <c r="L5" s="274"/>
      <c r="M5" s="274">
        <v>2</v>
      </c>
    </row>
    <row r="6" spans="1:13" ht="13.5" customHeight="1" x14ac:dyDescent="0.3">
      <c r="A6" s="24" t="s">
        <v>233</v>
      </c>
      <c r="B6" s="25">
        <v>1960</v>
      </c>
      <c r="C6" s="1"/>
      <c r="D6" s="271">
        <v>11960</v>
      </c>
      <c r="E6" s="37"/>
      <c r="F6" s="274">
        <f t="shared" si="0"/>
        <v>4</v>
      </c>
      <c r="G6" s="71">
        <v>0</v>
      </c>
      <c r="H6" s="71">
        <v>30566</v>
      </c>
      <c r="I6" s="293">
        <f t="shared" si="1"/>
        <v>0.25587878280524046</v>
      </c>
      <c r="J6" s="71">
        <v>119455</v>
      </c>
      <c r="K6" s="114" t="s">
        <v>222</v>
      </c>
      <c r="L6" s="274"/>
      <c r="M6" s="274">
        <v>3</v>
      </c>
    </row>
    <row r="7" spans="1:13" ht="13.5" customHeight="1" x14ac:dyDescent="0.3">
      <c r="A7" s="24" t="s">
        <v>234</v>
      </c>
      <c r="B7" s="25">
        <v>1968</v>
      </c>
      <c r="C7" s="1"/>
      <c r="D7" s="271">
        <v>6968</v>
      </c>
      <c r="E7" s="37"/>
      <c r="F7" s="274">
        <f t="shared" si="0"/>
        <v>4</v>
      </c>
      <c r="G7" s="71">
        <v>0</v>
      </c>
      <c r="H7" s="71">
        <v>11159</v>
      </c>
      <c r="I7" s="293">
        <f t="shared" si="1"/>
        <v>0.48852990105945188</v>
      </c>
      <c r="J7" s="71">
        <v>22842</v>
      </c>
      <c r="L7" s="274"/>
      <c r="M7" s="274">
        <v>3</v>
      </c>
    </row>
    <row r="8" spans="1:13" ht="13.5" customHeight="1" x14ac:dyDescent="0.3">
      <c r="A8" s="24" t="s">
        <v>32</v>
      </c>
      <c r="B8" s="25">
        <v>1963</v>
      </c>
      <c r="C8" s="1"/>
      <c r="D8" s="271">
        <v>6552</v>
      </c>
      <c r="E8" s="37"/>
      <c r="F8" s="274">
        <f t="shared" si="0"/>
        <v>3</v>
      </c>
      <c r="G8" s="71">
        <v>0</v>
      </c>
      <c r="H8" s="71">
        <v>13956</v>
      </c>
      <c r="I8" s="293">
        <f t="shared" si="1"/>
        <v>0.46115718864620164</v>
      </c>
      <c r="J8" s="71">
        <v>30263</v>
      </c>
      <c r="L8" s="274"/>
      <c r="M8" s="274">
        <v>2</v>
      </c>
    </row>
    <row r="9" spans="1:13" ht="13.5" customHeight="1" x14ac:dyDescent="0.3">
      <c r="A9" s="24" t="s">
        <v>235</v>
      </c>
      <c r="B9" s="25">
        <v>1949</v>
      </c>
      <c r="C9" s="1"/>
      <c r="D9" s="271">
        <v>11180</v>
      </c>
      <c r="E9" s="37"/>
      <c r="F9" s="274">
        <f t="shared" si="0"/>
        <v>7</v>
      </c>
      <c r="G9" s="71">
        <v>1</v>
      </c>
      <c r="H9" s="71">
        <v>10198</v>
      </c>
      <c r="I9" s="293">
        <f t="shared" si="1"/>
        <v>0.2481084105783033</v>
      </c>
      <c r="J9" s="71">
        <v>41103</v>
      </c>
      <c r="L9" s="274"/>
      <c r="M9" s="274">
        <v>6</v>
      </c>
    </row>
    <row r="10" spans="1:13" ht="13.5" customHeight="1" x14ac:dyDescent="0.3">
      <c r="A10" s="24" t="s">
        <v>236</v>
      </c>
      <c r="B10" s="25">
        <v>1947</v>
      </c>
      <c r="C10" s="1" t="s">
        <v>275</v>
      </c>
      <c r="D10" s="271">
        <v>5590</v>
      </c>
      <c r="E10" s="37"/>
      <c r="F10" s="274">
        <f t="shared" si="0"/>
        <v>5</v>
      </c>
      <c r="G10" s="71">
        <v>0</v>
      </c>
      <c r="H10" s="71">
        <v>7967</v>
      </c>
      <c r="I10" s="293">
        <f t="shared" si="1"/>
        <v>0.2185014535680983</v>
      </c>
      <c r="J10" s="71">
        <v>36462</v>
      </c>
      <c r="L10" s="274"/>
      <c r="M10" s="274">
        <v>4</v>
      </c>
    </row>
    <row r="11" spans="1:13" ht="13.5" customHeight="1" x14ac:dyDescent="0.3">
      <c r="A11" s="24" t="s">
        <v>33</v>
      </c>
      <c r="B11" s="25">
        <v>1964</v>
      </c>
      <c r="C11" s="1" t="s">
        <v>276</v>
      </c>
      <c r="D11" s="271">
        <v>9452</v>
      </c>
      <c r="E11" s="37"/>
      <c r="F11" s="274">
        <f t="shared" si="0"/>
        <v>4</v>
      </c>
      <c r="G11" s="71">
        <v>0</v>
      </c>
      <c r="H11" s="71">
        <v>14680</v>
      </c>
      <c r="I11" s="293">
        <f t="shared" si="1"/>
        <v>1.064848396924416</v>
      </c>
      <c r="J11" s="71">
        <v>13786</v>
      </c>
      <c r="L11" s="274"/>
      <c r="M11" s="274">
        <v>3</v>
      </c>
    </row>
    <row r="12" spans="1:13" ht="13.5" customHeight="1" x14ac:dyDescent="0.3">
      <c r="A12" s="24" t="s">
        <v>237</v>
      </c>
      <c r="B12" s="25">
        <v>1940</v>
      </c>
      <c r="C12" s="1" t="s">
        <v>277</v>
      </c>
      <c r="D12" s="271">
        <v>19275</v>
      </c>
      <c r="E12" s="37"/>
      <c r="F12" s="274">
        <f t="shared" si="0"/>
        <v>7</v>
      </c>
      <c r="G12" s="71">
        <v>0</v>
      </c>
      <c r="H12" s="71">
        <v>88724</v>
      </c>
      <c r="I12" s="293">
        <f t="shared" si="1"/>
        <v>0.70879968044737363</v>
      </c>
      <c r="J12" s="71">
        <v>125175</v>
      </c>
      <c r="L12" s="274"/>
      <c r="M12" s="274">
        <v>6</v>
      </c>
    </row>
    <row r="13" spans="1:13" ht="13.5" customHeight="1" x14ac:dyDescent="0.3">
      <c r="A13" s="24" t="s">
        <v>34</v>
      </c>
      <c r="B13" s="25">
        <v>1944</v>
      </c>
      <c r="C13" s="1" t="s">
        <v>275</v>
      </c>
      <c r="D13" s="271">
        <v>32188</v>
      </c>
      <c r="E13" s="37"/>
      <c r="F13" s="274">
        <f t="shared" si="0"/>
        <v>13</v>
      </c>
      <c r="G13" s="71">
        <v>0</v>
      </c>
      <c r="H13" s="71">
        <v>55123</v>
      </c>
      <c r="I13" s="293">
        <f t="shared" si="1"/>
        <v>0.27729541018572551</v>
      </c>
      <c r="J13" s="71">
        <v>198788</v>
      </c>
      <c r="L13" s="274"/>
      <c r="M13" s="274">
        <v>12</v>
      </c>
    </row>
    <row r="14" spans="1:13" ht="13.5" customHeight="1" x14ac:dyDescent="0.3">
      <c r="A14" s="24" t="s">
        <v>35</v>
      </c>
      <c r="B14" s="25">
        <v>1953</v>
      </c>
      <c r="C14" s="1" t="s">
        <v>278</v>
      </c>
      <c r="D14" s="271">
        <v>2522</v>
      </c>
      <c r="E14" s="37"/>
      <c r="F14" s="274">
        <f t="shared" si="0"/>
        <v>1</v>
      </c>
      <c r="G14" s="71">
        <v>0</v>
      </c>
      <c r="H14" s="71">
        <v>6380</v>
      </c>
      <c r="I14" s="293">
        <f t="shared" si="1"/>
        <v>0.63844691283898725</v>
      </c>
      <c r="J14" s="71">
        <v>9993</v>
      </c>
      <c r="L14" s="274"/>
      <c r="M14" s="274">
        <v>0</v>
      </c>
    </row>
    <row r="15" spans="1:13" ht="13.5" customHeight="1" x14ac:dyDescent="0.3">
      <c r="A15" s="24" t="s">
        <v>36</v>
      </c>
      <c r="B15" s="25">
        <v>1958</v>
      </c>
      <c r="C15" s="1" t="s">
        <v>275</v>
      </c>
      <c r="D15" s="271">
        <v>14092</v>
      </c>
      <c r="E15" s="37"/>
      <c r="F15" s="274">
        <f t="shared" si="0"/>
        <v>6</v>
      </c>
      <c r="G15" s="71">
        <v>0</v>
      </c>
      <c r="H15" s="71">
        <v>4759</v>
      </c>
      <c r="I15" s="293">
        <f t="shared" si="1"/>
        <v>0.69810767199647938</v>
      </c>
      <c r="J15" s="71">
        <v>6817</v>
      </c>
      <c r="L15" s="274"/>
      <c r="M15" s="274">
        <v>5</v>
      </c>
    </row>
    <row r="16" spans="1:13" ht="13.5" customHeight="1" x14ac:dyDescent="0.3">
      <c r="A16" s="24" t="s">
        <v>238</v>
      </c>
      <c r="B16" s="25">
        <v>1949</v>
      </c>
      <c r="C16" s="1"/>
      <c r="D16" s="271">
        <v>6080</v>
      </c>
      <c r="E16" s="37"/>
      <c r="F16" s="274">
        <f t="shared" si="0"/>
        <v>3</v>
      </c>
      <c r="G16" s="71">
        <v>1</v>
      </c>
      <c r="H16" s="71">
        <v>5711</v>
      </c>
      <c r="I16" s="293">
        <f t="shared" si="1"/>
        <v>0.56282645116783281</v>
      </c>
      <c r="J16" s="71">
        <v>10147</v>
      </c>
      <c r="L16" s="274"/>
      <c r="M16" s="274">
        <v>2</v>
      </c>
    </row>
    <row r="17" spans="1:13" ht="13.5" customHeight="1" x14ac:dyDescent="0.3">
      <c r="A17" s="24" t="s">
        <v>239</v>
      </c>
      <c r="B17" s="25">
        <v>1951</v>
      </c>
      <c r="C17" s="1" t="s">
        <v>276</v>
      </c>
      <c r="D17" s="271">
        <v>5018</v>
      </c>
      <c r="E17" s="37"/>
      <c r="F17" s="274">
        <f t="shared" si="0"/>
        <v>2</v>
      </c>
      <c r="G17" s="71">
        <v>1</v>
      </c>
      <c r="H17" s="71">
        <v>6977</v>
      </c>
      <c r="I17" s="293">
        <f t="shared" si="1"/>
        <v>0.42816814973918382</v>
      </c>
      <c r="J17" s="71">
        <v>16295</v>
      </c>
      <c r="L17" s="274"/>
      <c r="M17" s="274">
        <v>1</v>
      </c>
    </row>
    <row r="18" spans="1:13" ht="13.5" customHeight="1" x14ac:dyDescent="0.3">
      <c r="A18" s="24" t="s">
        <v>240</v>
      </c>
      <c r="B18" s="25">
        <v>1928</v>
      </c>
      <c r="C18" s="1" t="s">
        <v>278</v>
      </c>
      <c r="D18" s="271">
        <v>6975</v>
      </c>
      <c r="E18" s="37"/>
      <c r="F18" s="274">
        <f t="shared" si="0"/>
        <v>3</v>
      </c>
      <c r="G18" s="71">
        <v>1</v>
      </c>
      <c r="H18" s="71">
        <v>12049</v>
      </c>
      <c r="I18" s="293">
        <f t="shared" si="1"/>
        <v>0.59820276040115183</v>
      </c>
      <c r="J18" s="71">
        <v>20142</v>
      </c>
      <c r="L18" s="274"/>
      <c r="M18" s="274">
        <v>2</v>
      </c>
    </row>
    <row r="19" spans="1:13" ht="13.5" customHeight="1" x14ac:dyDescent="0.3">
      <c r="A19" s="24" t="s">
        <v>63</v>
      </c>
      <c r="B19" s="25">
        <v>1941</v>
      </c>
      <c r="C19" s="1" t="s">
        <v>276</v>
      </c>
      <c r="D19" s="271">
        <v>9780</v>
      </c>
      <c r="E19" s="37"/>
      <c r="F19" s="274">
        <f t="shared" si="0"/>
        <v>4</v>
      </c>
      <c r="G19" s="71">
        <v>0</v>
      </c>
      <c r="H19" s="71">
        <v>15475</v>
      </c>
      <c r="I19" s="293">
        <f t="shared" si="1"/>
        <v>0.57204642909951209</v>
      </c>
      <c r="J19" s="71">
        <v>27052</v>
      </c>
      <c r="L19" s="274"/>
      <c r="M19" s="274">
        <v>3</v>
      </c>
    </row>
    <row r="20" spans="1:13" ht="13.5" customHeight="1" x14ac:dyDescent="0.3">
      <c r="A20" s="24" t="s">
        <v>241</v>
      </c>
      <c r="B20" s="25">
        <v>1939</v>
      </c>
      <c r="C20" s="1"/>
      <c r="D20" s="271">
        <v>50716</v>
      </c>
      <c r="E20" s="37"/>
      <c r="F20" s="274">
        <f t="shared" si="0"/>
        <v>14</v>
      </c>
      <c r="G20" s="71">
        <v>3</v>
      </c>
      <c r="H20" s="71">
        <v>373481</v>
      </c>
      <c r="I20" s="293">
        <f t="shared" si="1"/>
        <v>0.83598990941303131</v>
      </c>
      <c r="J20" s="71">
        <v>446753</v>
      </c>
      <c r="L20" s="274"/>
      <c r="M20" s="274">
        <v>13</v>
      </c>
    </row>
    <row r="21" spans="1:13" ht="13.5" customHeight="1" x14ac:dyDescent="0.3">
      <c r="A21" s="24" t="s">
        <v>242</v>
      </c>
      <c r="B21" s="25">
        <v>1954</v>
      </c>
      <c r="C21" s="1" t="s">
        <v>278</v>
      </c>
      <c r="D21" s="271">
        <v>3332</v>
      </c>
      <c r="E21" s="37"/>
      <c r="F21" s="274">
        <f t="shared" si="0"/>
        <v>1</v>
      </c>
      <c r="G21" s="71">
        <v>1</v>
      </c>
      <c r="H21" s="71">
        <v>4233</v>
      </c>
      <c r="I21" s="293">
        <f t="shared" si="1"/>
        <v>0.57930751334336938</v>
      </c>
      <c r="J21" s="71">
        <v>7307</v>
      </c>
      <c r="L21" s="274"/>
      <c r="M21" s="274">
        <v>0</v>
      </c>
    </row>
    <row r="22" spans="1:13" ht="13.5" customHeight="1" x14ac:dyDescent="0.3">
      <c r="A22" s="24" t="s">
        <v>243</v>
      </c>
      <c r="B22" s="25">
        <v>1948</v>
      </c>
      <c r="C22" s="1" t="s">
        <v>275</v>
      </c>
      <c r="D22" s="271">
        <v>11529</v>
      </c>
      <c r="E22" s="37"/>
      <c r="F22" s="274">
        <f t="shared" si="0"/>
        <v>6</v>
      </c>
      <c r="G22" s="71">
        <v>0</v>
      </c>
      <c r="H22" s="71">
        <v>25308</v>
      </c>
      <c r="I22" s="293">
        <f t="shared" si="1"/>
        <v>0.75002222683223185</v>
      </c>
      <c r="J22" s="71">
        <v>33743</v>
      </c>
      <c r="L22" s="274"/>
      <c r="M22" s="274">
        <v>5</v>
      </c>
    </row>
    <row r="23" spans="1:13" ht="13.5" customHeight="1" x14ac:dyDescent="0.3">
      <c r="A23" s="24" t="s">
        <v>303</v>
      </c>
      <c r="B23" s="25">
        <v>1950</v>
      </c>
      <c r="C23" s="1" t="s">
        <v>278</v>
      </c>
      <c r="D23" s="271">
        <v>3588</v>
      </c>
      <c r="E23" s="37"/>
      <c r="F23" s="274">
        <f t="shared" si="0"/>
        <v>2</v>
      </c>
      <c r="G23" s="71">
        <v>0</v>
      </c>
      <c r="H23" s="71">
        <v>6918</v>
      </c>
      <c r="I23" s="293">
        <f t="shared" si="1"/>
        <v>0.33895149436550709</v>
      </c>
      <c r="J23" s="71">
        <v>20410</v>
      </c>
      <c r="L23" s="274"/>
      <c r="M23" s="274">
        <v>1</v>
      </c>
    </row>
    <row r="24" spans="1:13" ht="13.5" customHeight="1" x14ac:dyDescent="0.3">
      <c r="A24" s="24" t="s">
        <v>244</v>
      </c>
      <c r="B24" s="25">
        <v>1959</v>
      </c>
      <c r="C24" s="1" t="s">
        <v>276</v>
      </c>
      <c r="D24" s="271">
        <v>7436</v>
      </c>
      <c r="E24" s="37"/>
      <c r="F24" s="274">
        <f t="shared" si="0"/>
        <v>5</v>
      </c>
      <c r="G24" s="71">
        <v>1</v>
      </c>
      <c r="H24" s="71">
        <v>7442</v>
      </c>
      <c r="I24" s="293">
        <f t="shared" si="1"/>
        <v>0.33307971176654882</v>
      </c>
      <c r="J24" s="71">
        <v>22343</v>
      </c>
      <c r="L24" s="274"/>
      <c r="M24" s="274">
        <v>4</v>
      </c>
    </row>
    <row r="25" spans="1:13" ht="13.5" customHeight="1" x14ac:dyDescent="0.3">
      <c r="A25" s="24" t="s">
        <v>37</v>
      </c>
      <c r="B25" s="25">
        <v>1947</v>
      </c>
      <c r="C25" s="1" t="s">
        <v>272</v>
      </c>
      <c r="D25" s="271">
        <v>17700</v>
      </c>
      <c r="E25" s="37"/>
      <c r="F25" s="274">
        <f t="shared" si="0"/>
        <v>8</v>
      </c>
      <c r="G25" s="71">
        <v>0</v>
      </c>
      <c r="H25" s="71">
        <v>57440</v>
      </c>
      <c r="I25" s="293">
        <f t="shared" si="1"/>
        <v>0.77513730888088206</v>
      </c>
      <c r="J25" s="71">
        <v>74103</v>
      </c>
      <c r="L25" s="274"/>
      <c r="M25" s="274">
        <v>7</v>
      </c>
    </row>
    <row r="26" spans="1:13" ht="13.5" customHeight="1" x14ac:dyDescent="0.3">
      <c r="A26" s="24" t="s">
        <v>245</v>
      </c>
      <c r="B26" s="25">
        <v>1951</v>
      </c>
      <c r="C26" s="1"/>
      <c r="D26" s="271">
        <v>11438</v>
      </c>
      <c r="E26" s="37"/>
      <c r="F26" s="274">
        <f t="shared" si="0"/>
        <v>8</v>
      </c>
      <c r="G26" s="71">
        <v>0</v>
      </c>
      <c r="H26" s="71">
        <v>8492</v>
      </c>
      <c r="I26" s="293">
        <f t="shared" si="1"/>
        <v>0.25659465176008461</v>
      </c>
      <c r="J26" s="71">
        <v>33095</v>
      </c>
      <c r="L26" s="274"/>
      <c r="M26" s="274">
        <v>7</v>
      </c>
    </row>
    <row r="27" spans="1:13" ht="13.5" customHeight="1" x14ac:dyDescent="0.3">
      <c r="A27" s="24" t="s">
        <v>38</v>
      </c>
      <c r="B27" s="25">
        <v>1937</v>
      </c>
      <c r="C27" s="1" t="s">
        <v>278</v>
      </c>
      <c r="D27" s="271">
        <v>6354</v>
      </c>
      <c r="E27" s="37"/>
      <c r="F27" s="274">
        <f t="shared" si="0"/>
        <v>2</v>
      </c>
      <c r="G27" s="71">
        <v>1</v>
      </c>
      <c r="H27" s="71">
        <v>11704</v>
      </c>
      <c r="I27" s="293">
        <f t="shared" si="1"/>
        <v>0.73805019548492878</v>
      </c>
      <c r="J27" s="71">
        <v>15858</v>
      </c>
      <c r="L27" s="274"/>
      <c r="M27" s="274">
        <v>1</v>
      </c>
    </row>
    <row r="28" spans="1:13" ht="13.5" customHeight="1" x14ac:dyDescent="0.3">
      <c r="A28" s="24" t="s">
        <v>246</v>
      </c>
      <c r="B28" s="25">
        <v>1968</v>
      </c>
      <c r="C28" s="1" t="s">
        <v>275</v>
      </c>
      <c r="D28" s="271">
        <v>10036</v>
      </c>
      <c r="E28" s="37"/>
      <c r="F28" s="274">
        <f t="shared" si="0"/>
        <v>4</v>
      </c>
      <c r="G28" s="71">
        <v>1</v>
      </c>
      <c r="H28" s="71">
        <v>11544</v>
      </c>
      <c r="I28" s="293">
        <f t="shared" si="1"/>
        <v>0.36718725150291037</v>
      </c>
      <c r="J28" s="71">
        <v>31439</v>
      </c>
      <c r="L28" s="274"/>
      <c r="M28" s="274">
        <v>3</v>
      </c>
    </row>
    <row r="29" spans="1:13" ht="13.5" customHeight="1" x14ac:dyDescent="0.3">
      <c r="A29" s="24" t="s">
        <v>39</v>
      </c>
      <c r="B29" s="25">
        <v>1949</v>
      </c>
      <c r="C29" s="1"/>
      <c r="D29" s="271">
        <v>42656</v>
      </c>
      <c r="E29" s="37"/>
      <c r="F29" s="274">
        <f t="shared" si="0"/>
        <v>16</v>
      </c>
      <c r="G29" s="71">
        <v>0</v>
      </c>
      <c r="H29" s="71">
        <v>91311</v>
      </c>
      <c r="I29" s="293">
        <f t="shared" si="1"/>
        <v>0.20929688843046243</v>
      </c>
      <c r="J29" s="71">
        <v>436275</v>
      </c>
      <c r="L29" s="274"/>
      <c r="M29" s="274">
        <v>15</v>
      </c>
    </row>
    <row r="30" spans="1:13" ht="13.5" customHeight="1" x14ac:dyDescent="0.3">
      <c r="A30" s="24" t="s">
        <v>247</v>
      </c>
      <c r="B30" s="25">
        <v>1885</v>
      </c>
      <c r="C30" s="1"/>
      <c r="D30" s="271">
        <v>2496</v>
      </c>
      <c r="E30" s="37"/>
      <c r="F30" s="274">
        <f t="shared" si="0"/>
        <v>1</v>
      </c>
      <c r="G30" s="71">
        <v>0</v>
      </c>
      <c r="H30" s="71">
        <v>7402</v>
      </c>
      <c r="I30" s="293">
        <f t="shared" si="1"/>
        <v>0.72689777079446138</v>
      </c>
      <c r="J30" s="71">
        <v>10183</v>
      </c>
      <c r="L30" s="274"/>
      <c r="M30" s="274">
        <v>0</v>
      </c>
    </row>
    <row r="31" spans="1:13" ht="13.5" customHeight="1" x14ac:dyDescent="0.3">
      <c r="A31" s="24" t="s">
        <v>64</v>
      </c>
      <c r="B31" s="25">
        <v>2007</v>
      </c>
      <c r="C31" s="1"/>
      <c r="D31" s="271">
        <v>2080</v>
      </c>
      <c r="E31" s="37"/>
      <c r="F31" s="274">
        <f t="shared" si="0"/>
        <v>1</v>
      </c>
      <c r="G31" s="71">
        <v>0</v>
      </c>
      <c r="H31" s="71">
        <v>640</v>
      </c>
      <c r="I31" s="293">
        <f t="shared" si="1"/>
        <v>0.53112033195020747</v>
      </c>
      <c r="J31" s="71">
        <v>1205</v>
      </c>
      <c r="L31" s="274"/>
      <c r="M31" s="274">
        <v>0</v>
      </c>
    </row>
    <row r="32" spans="1:13" ht="13.5" customHeight="1" x14ac:dyDescent="0.3">
      <c r="A32" s="24" t="s">
        <v>40</v>
      </c>
      <c r="B32" s="25">
        <v>1946</v>
      </c>
      <c r="C32" s="1" t="s">
        <v>272</v>
      </c>
      <c r="D32" s="271">
        <v>25892</v>
      </c>
      <c r="E32" s="37"/>
      <c r="F32" s="274">
        <f t="shared" si="0"/>
        <v>10</v>
      </c>
      <c r="G32" s="71">
        <v>0</v>
      </c>
      <c r="H32" s="71">
        <v>201603</v>
      </c>
      <c r="I32" s="293">
        <f t="shared" si="1"/>
        <v>0.83966963489908286</v>
      </c>
      <c r="J32" s="71">
        <v>240098</v>
      </c>
      <c r="L32" s="274"/>
      <c r="M32" s="274">
        <v>9</v>
      </c>
    </row>
    <row r="33" spans="1:13" ht="13.5" customHeight="1" x14ac:dyDescent="0.3">
      <c r="A33" s="24" t="s">
        <v>41</v>
      </c>
      <c r="B33" s="25">
        <v>1935</v>
      </c>
      <c r="C33" s="1"/>
      <c r="D33" s="271">
        <v>20176</v>
      </c>
      <c r="E33" s="37"/>
      <c r="F33" s="274">
        <f t="shared" si="0"/>
        <v>9</v>
      </c>
      <c r="G33" s="71">
        <v>0</v>
      </c>
      <c r="H33" s="71">
        <v>43310</v>
      </c>
      <c r="I33" s="293">
        <f t="shared" si="1"/>
        <v>0.44047800661072972</v>
      </c>
      <c r="J33" s="71">
        <v>98325</v>
      </c>
      <c r="L33" s="274"/>
      <c r="M33" s="274">
        <v>8</v>
      </c>
    </row>
    <row r="34" spans="1:13" ht="13.5" customHeight="1" x14ac:dyDescent="0.3">
      <c r="A34" s="24" t="s">
        <v>42</v>
      </c>
      <c r="B34" s="25">
        <v>1952</v>
      </c>
      <c r="C34" s="1"/>
      <c r="D34" s="271">
        <v>4700</v>
      </c>
      <c r="E34" s="37"/>
      <c r="F34" s="274">
        <f t="shared" si="0"/>
        <v>2</v>
      </c>
      <c r="G34" s="71">
        <v>1</v>
      </c>
      <c r="H34" s="71">
        <v>11971</v>
      </c>
      <c r="I34" s="293">
        <f t="shared" si="1"/>
        <v>0.79945238413249631</v>
      </c>
      <c r="J34" s="71">
        <v>14974</v>
      </c>
      <c r="L34" s="274"/>
      <c r="M34" s="274">
        <v>1</v>
      </c>
    </row>
    <row r="35" spans="1:13" ht="13.5" customHeight="1" x14ac:dyDescent="0.3">
      <c r="A35" s="24" t="s">
        <v>43</v>
      </c>
      <c r="B35" s="25">
        <v>1962</v>
      </c>
      <c r="C35" s="1" t="s">
        <v>286</v>
      </c>
      <c r="D35" s="271">
        <v>3432</v>
      </c>
      <c r="E35" s="37"/>
      <c r="F35" s="274">
        <f t="shared" si="0"/>
        <v>1</v>
      </c>
      <c r="G35" s="71">
        <v>0</v>
      </c>
      <c r="H35" s="71">
        <v>54962</v>
      </c>
      <c r="I35" s="293">
        <f t="shared" si="1"/>
        <v>1.1504584083392639</v>
      </c>
      <c r="J35" s="71">
        <v>47774</v>
      </c>
      <c r="L35" s="274"/>
      <c r="M35" s="274">
        <v>0</v>
      </c>
    </row>
    <row r="36" spans="1:13" ht="13.5" customHeight="1" x14ac:dyDescent="0.3">
      <c r="A36" s="24" t="s">
        <v>248</v>
      </c>
      <c r="B36" s="25">
        <v>1946</v>
      </c>
      <c r="C36" s="1"/>
      <c r="D36" s="271">
        <v>15117</v>
      </c>
      <c r="E36" s="37"/>
      <c r="F36" s="274">
        <f t="shared" si="0"/>
        <v>5</v>
      </c>
      <c r="G36" s="71">
        <v>1</v>
      </c>
      <c r="H36" s="71">
        <v>80490</v>
      </c>
      <c r="I36" s="293">
        <f t="shared" si="1"/>
        <v>0.58415827212819693</v>
      </c>
      <c r="J36" s="71">
        <v>137788</v>
      </c>
      <c r="L36" s="274"/>
      <c r="M36" s="274">
        <v>4</v>
      </c>
    </row>
    <row r="37" spans="1:13" ht="13.5" customHeight="1" x14ac:dyDescent="0.3">
      <c r="A37" s="24" t="s">
        <v>44</v>
      </c>
      <c r="B37" s="25">
        <v>1945</v>
      </c>
      <c r="C37" s="1" t="s">
        <v>278</v>
      </c>
      <c r="D37" s="271">
        <v>2450</v>
      </c>
      <c r="E37" s="37"/>
      <c r="F37" s="274">
        <f t="shared" si="0"/>
        <v>1</v>
      </c>
      <c r="G37" s="71">
        <v>0</v>
      </c>
      <c r="H37" s="71">
        <v>7178</v>
      </c>
      <c r="I37" s="293">
        <f t="shared" si="1"/>
        <v>0.62341497307625504</v>
      </c>
      <c r="J37" s="71">
        <v>11514</v>
      </c>
      <c r="L37" s="274"/>
      <c r="M37" s="274">
        <v>0</v>
      </c>
    </row>
    <row r="38" spans="1:13" ht="13.5" customHeight="1" x14ac:dyDescent="0.3">
      <c r="A38" s="24" t="s">
        <v>45</v>
      </c>
      <c r="B38" s="25">
        <v>1940</v>
      </c>
      <c r="C38" s="1" t="s">
        <v>278</v>
      </c>
      <c r="D38" s="271">
        <v>4524</v>
      </c>
      <c r="E38" s="37"/>
      <c r="F38" s="274">
        <f t="shared" si="0"/>
        <v>5</v>
      </c>
      <c r="G38" s="71">
        <v>0</v>
      </c>
      <c r="H38" s="71">
        <v>12947</v>
      </c>
      <c r="I38" s="293">
        <f t="shared" si="1"/>
        <v>0.49050956620572078</v>
      </c>
      <c r="J38" s="71">
        <v>26395</v>
      </c>
      <c r="L38" s="274"/>
      <c r="M38" s="274">
        <v>4</v>
      </c>
    </row>
    <row r="39" spans="1:13" ht="13.5" customHeight="1" x14ac:dyDescent="0.3">
      <c r="A39" s="24" t="s">
        <v>46</v>
      </c>
      <c r="B39" s="25">
        <v>1934</v>
      </c>
      <c r="C39" s="1"/>
      <c r="D39" s="271">
        <v>2080</v>
      </c>
      <c r="E39" s="37"/>
      <c r="F39" s="274">
        <f t="shared" si="0"/>
        <v>1</v>
      </c>
      <c r="G39" s="71">
        <v>0</v>
      </c>
      <c r="H39" s="71">
        <v>10839</v>
      </c>
      <c r="I39" s="293">
        <f t="shared" si="1"/>
        <v>0.90756091434312991</v>
      </c>
      <c r="J39" s="71">
        <v>11943</v>
      </c>
      <c r="L39" s="274"/>
      <c r="M39" s="274">
        <v>0</v>
      </c>
    </row>
    <row r="40" spans="1:13" ht="13.5" customHeight="1" x14ac:dyDescent="0.3">
      <c r="A40" s="24" t="s">
        <v>47</v>
      </c>
      <c r="B40" s="25">
        <v>1938</v>
      </c>
      <c r="C40" s="1" t="s">
        <v>276</v>
      </c>
      <c r="D40" s="271">
        <v>5876</v>
      </c>
      <c r="E40" s="37"/>
      <c r="F40" s="274">
        <f t="shared" si="0"/>
        <v>2</v>
      </c>
      <c r="G40" s="71">
        <v>2</v>
      </c>
      <c r="H40" s="71">
        <v>24274</v>
      </c>
      <c r="I40" s="293">
        <f t="shared" si="1"/>
        <v>0.61956660455856449</v>
      </c>
      <c r="J40" s="71">
        <v>39179</v>
      </c>
      <c r="L40" s="274"/>
      <c r="M40" s="274">
        <v>1</v>
      </c>
    </row>
    <row r="41" spans="1:13" ht="13.5" customHeight="1" x14ac:dyDescent="0.3">
      <c r="A41" s="24" t="s">
        <v>249</v>
      </c>
      <c r="B41" s="25">
        <v>1896</v>
      </c>
      <c r="C41" s="1"/>
      <c r="D41" s="271">
        <v>31148</v>
      </c>
      <c r="E41" s="37"/>
      <c r="F41" s="274">
        <f t="shared" si="0"/>
        <v>14</v>
      </c>
      <c r="G41" s="71">
        <v>0</v>
      </c>
      <c r="H41" s="71">
        <v>140626</v>
      </c>
      <c r="I41" s="293">
        <f t="shared" si="1"/>
        <v>0.36093394282077013</v>
      </c>
      <c r="J41" s="71">
        <v>389617</v>
      </c>
      <c r="L41" s="274"/>
      <c r="M41" s="274">
        <v>13</v>
      </c>
    </row>
    <row r="42" spans="1:13" ht="13.5" customHeight="1" x14ac:dyDescent="0.3">
      <c r="A42" s="24" t="s">
        <v>250</v>
      </c>
      <c r="B42" s="25">
        <v>1967</v>
      </c>
      <c r="C42" s="1" t="s">
        <v>272</v>
      </c>
      <c r="D42" s="271">
        <v>5356</v>
      </c>
      <c r="E42" s="37"/>
      <c r="F42" s="274">
        <f t="shared" si="0"/>
        <v>2</v>
      </c>
      <c r="G42" s="71">
        <v>0</v>
      </c>
      <c r="H42" s="71">
        <v>20413</v>
      </c>
      <c r="I42" s="293">
        <f t="shared" si="1"/>
        <v>0.26396234466527874</v>
      </c>
      <c r="J42" s="71">
        <v>77333</v>
      </c>
      <c r="L42" s="274"/>
      <c r="M42" s="274">
        <v>1</v>
      </c>
    </row>
    <row r="43" spans="1:13" ht="13.5" customHeight="1" x14ac:dyDescent="0.3">
      <c r="A43" s="24" t="s">
        <v>65</v>
      </c>
      <c r="B43" s="25">
        <v>1940</v>
      </c>
      <c r="C43" s="1" t="s">
        <v>278</v>
      </c>
      <c r="D43" s="271">
        <v>31666</v>
      </c>
      <c r="E43" s="37"/>
      <c r="F43" s="274">
        <f t="shared" si="0"/>
        <v>10</v>
      </c>
      <c r="G43" s="71">
        <v>1</v>
      </c>
      <c r="H43" s="71">
        <v>73341</v>
      </c>
      <c r="I43" s="293">
        <f t="shared" si="1"/>
        <v>0.46785233572125717</v>
      </c>
      <c r="J43" s="71">
        <v>156761</v>
      </c>
      <c r="L43" s="274"/>
      <c r="M43" s="274">
        <v>9</v>
      </c>
    </row>
    <row r="44" spans="1:13" ht="13.5" customHeight="1" x14ac:dyDescent="0.3">
      <c r="A44" s="24" t="s">
        <v>251</v>
      </c>
      <c r="B44" s="25">
        <v>1959</v>
      </c>
      <c r="C44" s="27"/>
      <c r="D44" s="271">
        <v>6962</v>
      </c>
      <c r="E44" s="37"/>
      <c r="F44" s="274">
        <f t="shared" si="0"/>
        <v>3</v>
      </c>
      <c r="G44" s="71">
        <v>1</v>
      </c>
      <c r="H44" s="71">
        <v>9864</v>
      </c>
      <c r="I44" s="293">
        <f t="shared" si="1"/>
        <v>0.41983400723558206</v>
      </c>
      <c r="J44" s="71">
        <v>23495</v>
      </c>
      <c r="L44" s="274"/>
      <c r="M44" s="274">
        <v>2</v>
      </c>
    </row>
    <row r="45" spans="1:13" ht="13.5" customHeight="1" x14ac:dyDescent="0.3">
      <c r="A45" s="24" t="s">
        <v>48</v>
      </c>
      <c r="B45" s="25">
        <v>1941</v>
      </c>
      <c r="C45" s="1"/>
      <c r="D45" s="271">
        <v>9060</v>
      </c>
      <c r="E45" s="37"/>
      <c r="F45" s="274">
        <f t="shared" si="0"/>
        <v>5</v>
      </c>
      <c r="G45" s="71">
        <v>0</v>
      </c>
      <c r="H45" s="71">
        <v>25790</v>
      </c>
      <c r="I45" s="293">
        <f t="shared" si="1"/>
        <v>1.1590490315042021</v>
      </c>
      <c r="J45" s="71">
        <v>22251</v>
      </c>
      <c r="L45" s="274"/>
      <c r="M45" s="274">
        <v>4</v>
      </c>
    </row>
    <row r="46" spans="1:13" ht="13.5" customHeight="1" x14ac:dyDescent="0.3">
      <c r="A46" s="24" t="s">
        <v>49</v>
      </c>
      <c r="B46" s="25">
        <v>1941</v>
      </c>
      <c r="C46" s="1"/>
      <c r="D46" s="271">
        <v>24386</v>
      </c>
      <c r="E46" s="37"/>
      <c r="F46" s="274">
        <f t="shared" si="0"/>
        <v>10</v>
      </c>
      <c r="G46" s="71">
        <v>1</v>
      </c>
      <c r="H46" s="71">
        <v>46445</v>
      </c>
      <c r="I46" s="293">
        <f t="shared" si="1"/>
        <v>0.35148061540324349</v>
      </c>
      <c r="J46" s="71">
        <v>132141</v>
      </c>
      <c r="L46" s="274"/>
      <c r="M46" s="274">
        <v>9</v>
      </c>
    </row>
    <row r="47" spans="1:13" ht="13.5" customHeight="1" x14ac:dyDescent="0.3">
      <c r="A47" s="24" t="s">
        <v>252</v>
      </c>
      <c r="B47" s="25">
        <v>1961</v>
      </c>
      <c r="C47" s="1" t="s">
        <v>276</v>
      </c>
      <c r="D47" s="271">
        <v>2288</v>
      </c>
      <c r="E47" s="37"/>
      <c r="F47" s="274">
        <f t="shared" si="0"/>
        <v>1</v>
      </c>
      <c r="G47" s="71">
        <v>0</v>
      </c>
      <c r="H47" s="71">
        <v>11000</v>
      </c>
      <c r="I47" s="293">
        <f t="shared" si="1"/>
        <v>1.280111718840917</v>
      </c>
      <c r="J47" s="71">
        <v>8593</v>
      </c>
      <c r="L47" s="274"/>
      <c r="M47" s="274">
        <v>0</v>
      </c>
    </row>
    <row r="48" spans="1:13" ht="13.5" customHeight="1" x14ac:dyDescent="0.3">
      <c r="A48" s="24" t="s">
        <v>50</v>
      </c>
      <c r="B48" s="25">
        <v>1926</v>
      </c>
      <c r="C48" s="1" t="s">
        <v>278</v>
      </c>
      <c r="D48" s="271">
        <v>8112</v>
      </c>
      <c r="E48" s="37"/>
      <c r="F48" s="274">
        <f t="shared" si="0"/>
        <v>3</v>
      </c>
      <c r="G48" s="71">
        <v>0</v>
      </c>
      <c r="H48" s="71">
        <v>12967</v>
      </c>
      <c r="I48" s="293">
        <f t="shared" si="1"/>
        <v>0.63182770550114509</v>
      </c>
      <c r="J48" s="71">
        <v>20523</v>
      </c>
      <c r="L48" s="274"/>
      <c r="M48" s="274">
        <v>2</v>
      </c>
    </row>
    <row r="49" spans="1:13" ht="13.5" customHeight="1" x14ac:dyDescent="0.3">
      <c r="A49" s="24" t="s">
        <v>253</v>
      </c>
      <c r="B49" s="25">
        <v>1933</v>
      </c>
      <c r="C49" s="1" t="s">
        <v>277</v>
      </c>
      <c r="D49" s="271">
        <v>5572</v>
      </c>
      <c r="E49" s="37"/>
      <c r="F49" s="274">
        <f t="shared" si="0"/>
        <v>5</v>
      </c>
      <c r="G49" s="71">
        <v>0</v>
      </c>
      <c r="H49" s="71">
        <v>19934</v>
      </c>
      <c r="I49" s="293">
        <f t="shared" si="1"/>
        <v>0.82419581576118417</v>
      </c>
      <c r="J49" s="71">
        <v>24186</v>
      </c>
      <c r="L49" s="274"/>
      <c r="M49" s="274">
        <v>4</v>
      </c>
    </row>
    <row r="50" spans="1:13" ht="13.5" customHeight="1" x14ac:dyDescent="0.3">
      <c r="A50" s="24" t="s">
        <v>254</v>
      </c>
      <c r="B50" s="25">
        <v>1923</v>
      </c>
      <c r="C50" s="1" t="s">
        <v>276</v>
      </c>
      <c r="D50" s="271">
        <v>52400</v>
      </c>
      <c r="E50" s="37"/>
      <c r="F50" s="274">
        <f t="shared" si="0"/>
        <v>21</v>
      </c>
      <c r="G50" s="71">
        <v>2</v>
      </c>
      <c r="H50" s="71">
        <v>156703</v>
      </c>
      <c r="I50" s="293">
        <f t="shared" si="1"/>
        <v>0.62317267159786849</v>
      </c>
      <c r="J50" s="71">
        <v>251460</v>
      </c>
      <c r="L50" s="274"/>
      <c r="M50" s="274">
        <v>20</v>
      </c>
    </row>
    <row r="51" spans="1:13" ht="13.5" customHeight="1" x14ac:dyDescent="0.3">
      <c r="A51" s="24" t="s">
        <v>51</v>
      </c>
      <c r="B51" s="25">
        <v>1993</v>
      </c>
      <c r="C51" s="1"/>
      <c r="D51" s="271">
        <v>2080</v>
      </c>
      <c r="E51" s="37"/>
      <c r="F51" s="274">
        <f t="shared" si="0"/>
        <v>1</v>
      </c>
      <c r="G51" s="37">
        <v>0</v>
      </c>
      <c r="H51" s="71">
        <v>9133</v>
      </c>
      <c r="I51" s="293">
        <f t="shared" si="1"/>
        <v>2.0980932690098784</v>
      </c>
      <c r="J51" s="71">
        <v>4353</v>
      </c>
      <c r="L51" s="274"/>
      <c r="M51" s="274">
        <v>0</v>
      </c>
    </row>
    <row r="52" spans="1:13" ht="13.5" customHeight="1" x14ac:dyDescent="0.3">
      <c r="A52" s="24" t="s">
        <v>52</v>
      </c>
      <c r="B52" s="25">
        <v>1957</v>
      </c>
      <c r="C52" s="1"/>
      <c r="D52" s="271">
        <v>3610</v>
      </c>
      <c r="E52" s="37"/>
      <c r="F52" s="274">
        <f t="shared" si="0"/>
        <v>2</v>
      </c>
      <c r="G52" s="71">
        <v>0</v>
      </c>
      <c r="H52" s="71">
        <v>5058</v>
      </c>
      <c r="I52" s="293">
        <f t="shared" si="1"/>
        <v>0.11139006342494714</v>
      </c>
      <c r="J52" s="71">
        <v>45408</v>
      </c>
      <c r="L52" s="274"/>
      <c r="M52" s="274">
        <v>1</v>
      </c>
    </row>
    <row r="53" spans="1:13" ht="13.5" customHeight="1" x14ac:dyDescent="0.3">
      <c r="A53" s="24" t="s">
        <v>53</v>
      </c>
      <c r="B53" s="25">
        <v>1955</v>
      </c>
      <c r="C53" s="1"/>
      <c r="D53" s="271">
        <v>17108</v>
      </c>
      <c r="E53" s="37"/>
      <c r="F53" s="274">
        <f t="shared" si="0"/>
        <v>6</v>
      </c>
      <c r="G53" s="71">
        <v>1</v>
      </c>
      <c r="H53" s="71">
        <v>34902</v>
      </c>
      <c r="I53" s="293">
        <f t="shared" si="1"/>
        <v>0.66087252897068849</v>
      </c>
      <c r="J53" s="71">
        <v>52812</v>
      </c>
      <c r="L53" s="274"/>
      <c r="M53" s="274">
        <v>5</v>
      </c>
    </row>
    <row r="54" spans="1:13" ht="13.5" customHeight="1" x14ac:dyDescent="0.3">
      <c r="A54" s="24" t="s">
        <v>255</v>
      </c>
      <c r="B54" s="25">
        <v>1966</v>
      </c>
      <c r="C54" s="1"/>
      <c r="D54" s="271">
        <v>5252</v>
      </c>
      <c r="E54" s="37"/>
      <c r="F54" s="274">
        <f t="shared" si="0"/>
        <v>2</v>
      </c>
      <c r="G54" s="71">
        <v>0</v>
      </c>
      <c r="H54" s="71">
        <v>10163</v>
      </c>
      <c r="I54" s="293">
        <f t="shared" si="1"/>
        <v>0.47122919274818009</v>
      </c>
      <c r="J54" s="71">
        <v>21567</v>
      </c>
      <c r="L54" s="274"/>
      <c r="M54" s="274">
        <v>1</v>
      </c>
    </row>
    <row r="55" spans="1:13" ht="13.5" customHeight="1" x14ac:dyDescent="0.3">
      <c r="A55" s="24" t="s">
        <v>54</v>
      </c>
      <c r="B55" s="25">
        <v>1966</v>
      </c>
      <c r="C55" s="1"/>
      <c r="D55" s="271">
        <v>11076</v>
      </c>
      <c r="E55" s="37"/>
      <c r="F55" s="274">
        <f t="shared" si="0"/>
        <v>4</v>
      </c>
      <c r="G55" s="71">
        <v>0</v>
      </c>
      <c r="H55" s="71">
        <v>31264</v>
      </c>
      <c r="I55" s="293">
        <f t="shared" si="1"/>
        <v>0.71663686792279835</v>
      </c>
      <c r="J55" s="71">
        <v>43626</v>
      </c>
      <c r="L55" s="274"/>
      <c r="M55" s="274">
        <v>3</v>
      </c>
    </row>
    <row r="56" spans="1:13" ht="13.5" customHeight="1" x14ac:dyDescent="0.3">
      <c r="A56" s="24" t="s">
        <v>55</v>
      </c>
      <c r="B56" s="25">
        <v>1955</v>
      </c>
      <c r="C56" s="1" t="s">
        <v>272</v>
      </c>
      <c r="D56" s="271">
        <v>9516</v>
      </c>
      <c r="E56" s="37"/>
      <c r="F56" s="274">
        <f t="shared" si="0"/>
        <v>5</v>
      </c>
      <c r="G56" s="71">
        <v>0</v>
      </c>
      <c r="H56" s="71">
        <v>44292</v>
      </c>
      <c r="I56" s="293">
        <f t="shared" si="1"/>
        <v>0.82273613820005576</v>
      </c>
      <c r="J56" s="71">
        <v>53835</v>
      </c>
      <c r="L56" s="274"/>
      <c r="M56" s="274">
        <v>4</v>
      </c>
    </row>
    <row r="57" spans="1:13" ht="13.5" customHeight="1" x14ac:dyDescent="0.3">
      <c r="A57" s="24" t="s">
        <v>56</v>
      </c>
      <c r="B57" s="25">
        <v>1953</v>
      </c>
      <c r="C57" s="1" t="s">
        <v>272</v>
      </c>
      <c r="D57" s="271">
        <v>17732</v>
      </c>
      <c r="E57" s="37"/>
      <c r="F57" s="274">
        <f t="shared" si="0"/>
        <v>7</v>
      </c>
      <c r="G57" s="71">
        <v>0</v>
      </c>
      <c r="H57" s="71">
        <v>39865</v>
      </c>
      <c r="I57" s="293">
        <f t="shared" si="1"/>
        <v>0.7548759704601401</v>
      </c>
      <c r="J57" s="71">
        <v>52810</v>
      </c>
      <c r="L57" s="274"/>
      <c r="M57" s="274">
        <v>6</v>
      </c>
    </row>
    <row r="58" spans="1:13" ht="13.5" customHeight="1" x14ac:dyDescent="0.3">
      <c r="A58" s="24" t="s">
        <v>57</v>
      </c>
      <c r="B58" s="25">
        <v>1951</v>
      </c>
      <c r="C58" s="1"/>
      <c r="D58" s="271">
        <v>32656</v>
      </c>
      <c r="E58" s="37"/>
      <c r="F58" s="274">
        <f t="shared" si="0"/>
        <v>12</v>
      </c>
      <c r="G58" s="71">
        <v>0</v>
      </c>
      <c r="H58" s="71">
        <v>89810</v>
      </c>
      <c r="I58" s="293">
        <f t="shared" si="1"/>
        <v>0.35911359201561049</v>
      </c>
      <c r="J58" s="71">
        <v>250088</v>
      </c>
      <c r="L58" s="274"/>
      <c r="M58" s="274">
        <v>11</v>
      </c>
    </row>
    <row r="59" spans="1:13" ht="13.5" customHeight="1" x14ac:dyDescent="0.3">
      <c r="A59" s="24" t="s">
        <v>58</v>
      </c>
      <c r="B59" s="25">
        <v>1945</v>
      </c>
      <c r="C59" s="1"/>
      <c r="D59" s="271">
        <v>15912</v>
      </c>
      <c r="E59" s="37"/>
      <c r="F59" s="274">
        <f t="shared" si="0"/>
        <v>6</v>
      </c>
      <c r="G59" s="71">
        <v>0</v>
      </c>
      <c r="H59" s="71">
        <v>69702</v>
      </c>
      <c r="I59" s="293">
        <f t="shared" si="1"/>
        <v>0.54135373383557917</v>
      </c>
      <c r="J59" s="71">
        <v>128755</v>
      </c>
      <c r="L59" s="274"/>
      <c r="M59" s="274">
        <v>5</v>
      </c>
    </row>
    <row r="60" spans="1:13" ht="13.5" customHeight="1" x14ac:dyDescent="0.3">
      <c r="A60" s="24" t="s">
        <v>256</v>
      </c>
      <c r="B60" s="25">
        <v>1952</v>
      </c>
      <c r="C60" s="1" t="s">
        <v>278</v>
      </c>
      <c r="D60" s="271">
        <v>2340</v>
      </c>
      <c r="E60" s="37"/>
      <c r="F60" s="274">
        <f t="shared" si="0"/>
        <v>1</v>
      </c>
      <c r="G60" s="71">
        <v>1</v>
      </c>
      <c r="H60" s="71">
        <v>1428</v>
      </c>
      <c r="I60" s="293">
        <f t="shared" si="1"/>
        <v>0.30126582278481012</v>
      </c>
      <c r="J60" s="71">
        <v>4740</v>
      </c>
      <c r="L60" s="274"/>
      <c r="M60" s="274">
        <v>0</v>
      </c>
    </row>
    <row r="61" spans="1:13" ht="13.5" customHeight="1" x14ac:dyDescent="0.3">
      <c r="A61" s="24" t="s">
        <v>257</v>
      </c>
      <c r="B61" s="25">
        <v>1953</v>
      </c>
      <c r="C61" s="1"/>
      <c r="D61" s="271">
        <v>22880</v>
      </c>
      <c r="E61" s="37"/>
      <c r="F61" s="274">
        <f t="shared" si="0"/>
        <v>9</v>
      </c>
      <c r="G61" s="71">
        <v>0</v>
      </c>
      <c r="H61" s="71">
        <v>95085</v>
      </c>
      <c r="I61" s="293">
        <f t="shared" si="1"/>
        <v>0.83428385919348613</v>
      </c>
      <c r="J61" s="71">
        <v>113972</v>
      </c>
      <c r="L61" s="274"/>
      <c r="M61" s="274">
        <v>8</v>
      </c>
    </row>
    <row r="62" spans="1:13" ht="13.5" customHeight="1" x14ac:dyDescent="0.3">
      <c r="A62" s="24" t="s">
        <v>59</v>
      </c>
      <c r="B62" s="25">
        <v>1955</v>
      </c>
      <c r="C62" s="1" t="s">
        <v>278</v>
      </c>
      <c r="D62" s="271">
        <v>3312</v>
      </c>
      <c r="E62" s="37"/>
      <c r="F62" s="274">
        <f t="shared" si="0"/>
        <v>1</v>
      </c>
      <c r="G62" s="71">
        <v>1</v>
      </c>
      <c r="H62" s="71">
        <v>10579</v>
      </c>
      <c r="I62" s="293">
        <f t="shared" si="1"/>
        <v>0.47065889576011033</v>
      </c>
      <c r="J62" s="71">
        <v>22477</v>
      </c>
      <c r="L62" s="274"/>
      <c r="M62" s="274">
        <v>0</v>
      </c>
    </row>
    <row r="63" spans="1:13" ht="13.5" customHeight="1" x14ac:dyDescent="0.3">
      <c r="A63" s="24" t="s">
        <v>66</v>
      </c>
      <c r="B63" s="25">
        <v>1942</v>
      </c>
      <c r="C63" s="1" t="s">
        <v>272</v>
      </c>
      <c r="D63" s="271">
        <v>14300</v>
      </c>
      <c r="E63" s="37"/>
      <c r="F63" s="274">
        <f t="shared" si="0"/>
        <v>6</v>
      </c>
      <c r="G63" s="71">
        <v>1</v>
      </c>
      <c r="H63" s="71">
        <v>30446</v>
      </c>
      <c r="I63" s="293">
        <f t="shared" si="1"/>
        <v>0.50849269311064715</v>
      </c>
      <c r="J63" s="71">
        <v>59875</v>
      </c>
      <c r="L63" s="274"/>
      <c r="M63" s="274">
        <v>5</v>
      </c>
    </row>
    <row r="64" spans="1:13" ht="13.5" customHeight="1" x14ac:dyDescent="0.3">
      <c r="A64" s="28" t="s">
        <v>258</v>
      </c>
      <c r="B64" s="25">
        <v>1956</v>
      </c>
      <c r="C64" s="1" t="s">
        <v>275</v>
      </c>
      <c r="D64" s="271">
        <v>5782</v>
      </c>
      <c r="E64" s="37"/>
      <c r="F64" s="274">
        <f t="shared" si="0"/>
        <v>3</v>
      </c>
      <c r="G64" s="37">
        <v>1</v>
      </c>
      <c r="H64" s="71">
        <v>36909</v>
      </c>
      <c r="I64" s="293">
        <f t="shared" si="1"/>
        <v>0.72651221384563902</v>
      </c>
      <c r="J64" s="71">
        <v>50803</v>
      </c>
      <c r="L64" s="274"/>
      <c r="M64" s="274">
        <v>2</v>
      </c>
    </row>
    <row r="65" spans="1:13" ht="13.5" customHeight="1" x14ac:dyDescent="0.3">
      <c r="A65" s="24" t="s">
        <v>60</v>
      </c>
      <c r="B65" s="25">
        <v>2005</v>
      </c>
      <c r="C65" s="1"/>
      <c r="D65" s="271">
        <v>1750</v>
      </c>
      <c r="E65" s="37"/>
      <c r="F65" s="274">
        <f t="shared" si="0"/>
        <v>1</v>
      </c>
      <c r="G65" s="71">
        <v>0</v>
      </c>
      <c r="H65" s="71">
        <v>800</v>
      </c>
      <c r="I65" s="293">
        <f t="shared" si="1"/>
        <v>0.83594566353187039</v>
      </c>
      <c r="J65" s="71">
        <v>957</v>
      </c>
      <c r="L65" s="274"/>
      <c r="M65" s="274">
        <v>0</v>
      </c>
    </row>
    <row r="66" spans="1:13" ht="13.5" customHeight="1" x14ac:dyDescent="0.3">
      <c r="A66" s="24" t="s">
        <v>259</v>
      </c>
      <c r="B66" s="25">
        <v>1946</v>
      </c>
      <c r="C66" s="1"/>
      <c r="D66" s="271">
        <v>8268</v>
      </c>
      <c r="E66" s="37"/>
      <c r="F66" s="274">
        <f t="shared" si="0"/>
        <v>4</v>
      </c>
      <c r="G66" s="71">
        <v>0</v>
      </c>
      <c r="H66" s="71">
        <v>27535</v>
      </c>
      <c r="I66" s="293">
        <f t="shared" si="1"/>
        <v>0.59379784779280154</v>
      </c>
      <c r="J66" s="71">
        <v>46371</v>
      </c>
      <c r="L66" s="274"/>
      <c r="M66" s="274">
        <v>3</v>
      </c>
    </row>
    <row r="67" spans="1:13" ht="13.5" customHeight="1" x14ac:dyDescent="0.3">
      <c r="A67" s="24" t="s">
        <v>260</v>
      </c>
      <c r="B67" s="25">
        <v>1929</v>
      </c>
      <c r="C67" s="1" t="s">
        <v>276</v>
      </c>
      <c r="D67" s="271">
        <v>10426</v>
      </c>
      <c r="E67" s="37"/>
      <c r="F67" s="274">
        <f t="shared" si="0"/>
        <v>7</v>
      </c>
      <c r="G67" s="71">
        <v>0</v>
      </c>
      <c r="H67" s="71">
        <v>16890</v>
      </c>
      <c r="I67" s="293">
        <f t="shared" si="1"/>
        <v>0.42202843507158744</v>
      </c>
      <c r="J67" s="71">
        <v>40021</v>
      </c>
      <c r="L67" s="274"/>
      <c r="M67" s="274">
        <v>6</v>
      </c>
    </row>
    <row r="68" spans="1:13" ht="13.5" customHeight="1" x14ac:dyDescent="0.3">
      <c r="A68" s="24" t="s">
        <v>261</v>
      </c>
      <c r="B68" s="25">
        <v>1965</v>
      </c>
      <c r="C68" s="1"/>
      <c r="D68" s="271">
        <v>3747</v>
      </c>
      <c r="E68" s="37"/>
      <c r="F68" s="274">
        <f t="shared" si="0"/>
        <v>1</v>
      </c>
      <c r="G68" s="71">
        <v>1</v>
      </c>
      <c r="H68" s="71">
        <v>15980</v>
      </c>
      <c r="I68" s="293">
        <f t="shared" si="1"/>
        <v>0.62691251471165166</v>
      </c>
      <c r="J68" s="71">
        <v>25490</v>
      </c>
      <c r="L68" s="274"/>
      <c r="M68" s="274">
        <v>0</v>
      </c>
    </row>
    <row r="69" spans="1:13" ht="13.5" customHeight="1" x14ac:dyDescent="0.3">
      <c r="A69" s="24" t="s">
        <v>262</v>
      </c>
      <c r="B69" s="25">
        <v>1967</v>
      </c>
      <c r="C69" s="1" t="s">
        <v>278</v>
      </c>
      <c r="D69" s="271">
        <v>3004</v>
      </c>
      <c r="E69" s="37"/>
      <c r="F69" s="274">
        <f t="shared" ref="F69:F71" si="2">1+M69</f>
        <v>1</v>
      </c>
      <c r="G69" s="37">
        <v>1</v>
      </c>
      <c r="H69" s="71">
        <v>7048</v>
      </c>
      <c r="I69" s="293">
        <f t="shared" ref="I69:I71" si="3">H69/J69</f>
        <v>0.62410342690162046</v>
      </c>
      <c r="J69" s="71">
        <v>11293</v>
      </c>
      <c r="L69" s="274"/>
      <c r="M69" s="274">
        <v>0</v>
      </c>
    </row>
    <row r="70" spans="1:13" ht="13.5" customHeight="1" x14ac:dyDescent="0.3">
      <c r="A70" s="24" t="s">
        <v>61</v>
      </c>
      <c r="B70" s="25">
        <v>2003</v>
      </c>
      <c r="C70" s="1"/>
      <c r="D70" s="271">
        <v>3068</v>
      </c>
      <c r="E70" s="37"/>
      <c r="F70" s="274">
        <f t="shared" si="2"/>
        <v>1</v>
      </c>
      <c r="G70" s="71">
        <v>0</v>
      </c>
      <c r="H70" s="71">
        <v>7096</v>
      </c>
      <c r="I70" s="293">
        <f t="shared" si="3"/>
        <v>0.46122846928826777</v>
      </c>
      <c r="J70" s="71">
        <v>15385</v>
      </c>
      <c r="L70" s="274"/>
      <c r="M70" s="274">
        <v>0</v>
      </c>
    </row>
    <row r="71" spans="1:13" ht="13.5" customHeight="1" x14ac:dyDescent="0.3">
      <c r="A71" s="33" t="s">
        <v>263</v>
      </c>
      <c r="B71" s="34">
        <v>1939</v>
      </c>
      <c r="C71" s="35" t="s">
        <v>276</v>
      </c>
      <c r="D71" s="271">
        <v>7608</v>
      </c>
      <c r="E71" s="38"/>
      <c r="F71" s="274">
        <f t="shared" si="2"/>
        <v>5</v>
      </c>
      <c r="G71" s="38">
        <v>0</v>
      </c>
      <c r="H71" s="38">
        <v>15928</v>
      </c>
      <c r="I71" s="294">
        <f t="shared" si="3"/>
        <v>1.0933552992861066</v>
      </c>
      <c r="J71" s="38">
        <v>14568</v>
      </c>
      <c r="K71" s="291"/>
      <c r="L71" s="274"/>
      <c r="M71" s="274">
        <v>4</v>
      </c>
    </row>
    <row r="72" spans="1:13" ht="13.5" customHeight="1" x14ac:dyDescent="0.3">
      <c r="A72" s="29" t="s">
        <v>62</v>
      </c>
      <c r="B72" s="30"/>
      <c r="C72" s="31"/>
      <c r="D72" s="128">
        <f>SUM(D4:D71)</f>
        <v>797011</v>
      </c>
      <c r="E72" s="128"/>
      <c r="F72" s="128">
        <f>SUM(F4:F71)</f>
        <v>339</v>
      </c>
      <c r="G72" s="128">
        <f>SUM(G4:G71)</f>
        <v>27</v>
      </c>
      <c r="H72" s="128">
        <f>SUM(H4:H71)</f>
        <v>2503850</v>
      </c>
      <c r="I72" s="293">
        <f>H72/J72</f>
        <v>0.53354571315938071</v>
      </c>
      <c r="J72" s="128">
        <f>SUM(J4:J71)</f>
        <v>4692850</v>
      </c>
      <c r="K72" s="295" t="s">
        <v>223</v>
      </c>
    </row>
    <row r="73" spans="1:13" s="70" customFormat="1" ht="24.75" customHeight="1" x14ac:dyDescent="0.3">
      <c r="A73" s="340" t="s">
        <v>310</v>
      </c>
      <c r="B73" s="341"/>
      <c r="C73" s="341"/>
      <c r="D73" s="341"/>
      <c r="E73" s="341"/>
      <c r="F73" s="341"/>
      <c r="G73" s="341"/>
      <c r="H73" s="341"/>
      <c r="I73" s="341"/>
      <c r="J73" s="341"/>
      <c r="K73" s="342"/>
    </row>
  </sheetData>
  <mergeCells count="2">
    <mergeCell ref="A1:J2"/>
    <mergeCell ref="A73:K73"/>
  </mergeCells>
  <phoneticPr fontId="0" type="noConversion"/>
  <printOptions horizontalCentered="1" verticalCentered="1" gridLines="1"/>
  <pageMargins left="0.75" right="0.75" top="0.5" bottom="0.6" header="0.5" footer="0.4"/>
  <pageSetup scale="93" fitToHeight="2" orientation="landscape" r:id="rId1"/>
  <headerFooter alignWithMargins="0">
    <oddFooter>&amp;C&amp;"Garamond,Regular"&amp;P</oddFooter>
  </headerFooter>
  <rowBreaks count="1" manualBreakCount="1">
    <brk id="3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A74" sqref="A74"/>
    </sheetView>
  </sheetViews>
  <sheetFormatPr defaultRowHeight="13" x14ac:dyDescent="0.3"/>
  <cols>
    <col min="1" max="1" width="29.1796875" style="19" customWidth="1"/>
    <col min="2" max="2" width="10.1796875" style="70" customWidth="1"/>
    <col min="3" max="3" width="1.81640625" style="70" bestFit="1" customWidth="1"/>
    <col min="4" max="4" width="12.54296875" style="70" customWidth="1"/>
    <col min="5" max="5" width="14" style="271" customWidth="1"/>
    <col min="6" max="6" width="10.81640625" style="70" customWidth="1"/>
    <col min="7" max="7" width="13.36328125" style="70" customWidth="1"/>
    <col min="8" max="8" width="11.81640625" style="271" customWidth="1"/>
    <col min="9" max="9" width="10.81640625" style="70" customWidth="1"/>
    <col min="10" max="10" width="11" style="284" customWidth="1"/>
    <col min="11" max="11" width="9.1796875" style="1"/>
    <col min="12" max="16384" width="8.7265625" style="19"/>
  </cols>
  <sheetData>
    <row r="1" spans="1:11" s="185" customFormat="1" ht="15.5" x14ac:dyDescent="0.35">
      <c r="A1" s="329" t="s">
        <v>91</v>
      </c>
      <c r="B1" s="330"/>
      <c r="C1" s="330"/>
      <c r="D1" s="330"/>
      <c r="E1" s="330"/>
      <c r="F1" s="330"/>
      <c r="G1" s="330"/>
      <c r="H1" s="330"/>
      <c r="I1" s="330"/>
      <c r="J1" s="345"/>
      <c r="K1" s="184"/>
    </row>
    <row r="2" spans="1:11" s="185" customFormat="1" ht="15.5" x14ac:dyDescent="0.35">
      <c r="A2" s="346"/>
      <c r="B2" s="339"/>
      <c r="C2" s="339"/>
      <c r="D2" s="339"/>
      <c r="E2" s="332"/>
      <c r="F2" s="332"/>
      <c r="G2" s="332"/>
      <c r="H2" s="332"/>
      <c r="I2" s="332"/>
      <c r="J2" s="347"/>
      <c r="K2" s="184"/>
    </row>
    <row r="3" spans="1:11" s="49" customFormat="1" x14ac:dyDescent="0.3">
      <c r="A3" s="348" t="s">
        <v>23</v>
      </c>
      <c r="B3" s="350" t="s">
        <v>2</v>
      </c>
      <c r="C3" s="350"/>
      <c r="D3" s="350" t="s">
        <v>26</v>
      </c>
      <c r="E3" s="343" t="s">
        <v>92</v>
      </c>
      <c r="F3" s="343"/>
      <c r="G3" s="343" t="s">
        <v>93</v>
      </c>
      <c r="H3" s="343"/>
      <c r="I3" s="343"/>
      <c r="J3" s="344"/>
      <c r="K3" s="48"/>
    </row>
    <row r="4" spans="1:11" s="187" customFormat="1" ht="26" x14ac:dyDescent="0.3">
      <c r="A4" s="349"/>
      <c r="B4" s="351"/>
      <c r="C4" s="352"/>
      <c r="D4" s="351"/>
      <c r="E4" s="288" t="s">
        <v>94</v>
      </c>
      <c r="F4" s="238" t="s">
        <v>95</v>
      </c>
      <c r="G4" s="238" t="s">
        <v>96</v>
      </c>
      <c r="H4" s="288" t="s">
        <v>97</v>
      </c>
      <c r="I4" s="238" t="s">
        <v>98</v>
      </c>
      <c r="J4" s="233" t="s">
        <v>99</v>
      </c>
      <c r="K4" s="186"/>
    </row>
    <row r="5" spans="1:11" x14ac:dyDescent="0.3">
      <c r="A5" s="113" t="s">
        <v>232</v>
      </c>
      <c r="B5" s="71">
        <v>62577</v>
      </c>
      <c r="C5" s="71"/>
      <c r="D5" s="71">
        <v>10426</v>
      </c>
      <c r="E5" s="71">
        <v>89777</v>
      </c>
      <c r="F5" s="286">
        <f>E5/B5</f>
        <v>1.4346644933441999</v>
      </c>
      <c r="G5" s="71">
        <v>43817</v>
      </c>
      <c r="H5" s="71">
        <v>128</v>
      </c>
      <c r="I5" s="71">
        <v>43945</v>
      </c>
      <c r="J5" s="289">
        <f>I5/B5</f>
        <v>0.70225482205922307</v>
      </c>
    </row>
    <row r="6" spans="1:11" x14ac:dyDescent="0.3">
      <c r="A6" s="113" t="s">
        <v>31</v>
      </c>
      <c r="B6" s="71">
        <v>25683</v>
      </c>
      <c r="C6" s="71"/>
      <c r="D6" s="71">
        <v>6968</v>
      </c>
      <c r="E6" s="71">
        <v>39138</v>
      </c>
      <c r="F6" s="286">
        <f t="shared" ref="F6:F69" si="0">E6/B6</f>
        <v>1.5238873963322042</v>
      </c>
      <c r="G6" s="71">
        <v>4878</v>
      </c>
      <c r="H6" s="71">
        <v>285</v>
      </c>
      <c r="I6" s="71">
        <v>5163</v>
      </c>
      <c r="J6" s="289">
        <f t="shared" ref="J6:J69" si="1">I6/B6</f>
        <v>0.20102791729938091</v>
      </c>
    </row>
    <row r="7" spans="1:11" x14ac:dyDescent="0.3">
      <c r="A7" s="113" t="s">
        <v>233</v>
      </c>
      <c r="B7" s="71">
        <v>119455</v>
      </c>
      <c r="C7" s="71"/>
      <c r="D7" s="71">
        <v>11960</v>
      </c>
      <c r="E7" s="71">
        <v>388305</v>
      </c>
      <c r="F7" s="286">
        <f t="shared" si="0"/>
        <v>3.2506383156837302</v>
      </c>
      <c r="G7" s="71">
        <v>76596</v>
      </c>
      <c r="H7" s="71">
        <v>201</v>
      </c>
      <c r="I7" s="71">
        <v>76797</v>
      </c>
      <c r="J7" s="289">
        <f t="shared" si="1"/>
        <v>0.64289481394667447</v>
      </c>
    </row>
    <row r="8" spans="1:11" x14ac:dyDescent="0.3">
      <c r="A8" s="113" t="s">
        <v>234</v>
      </c>
      <c r="B8" s="71">
        <v>22842</v>
      </c>
      <c r="C8" s="71"/>
      <c r="D8" s="71">
        <v>6968</v>
      </c>
      <c r="E8" s="71">
        <v>46487</v>
      </c>
      <c r="F8" s="286">
        <f t="shared" si="0"/>
        <v>2.0351545398826723</v>
      </c>
      <c r="G8" s="71">
        <v>14357</v>
      </c>
      <c r="H8" s="71">
        <v>8</v>
      </c>
      <c r="I8" s="71">
        <v>14365</v>
      </c>
      <c r="J8" s="289">
        <f t="shared" si="1"/>
        <v>0.62888538656860171</v>
      </c>
    </row>
    <row r="9" spans="1:11" x14ac:dyDescent="0.3">
      <c r="A9" s="113" t="s">
        <v>32</v>
      </c>
      <c r="B9" s="71">
        <v>30263</v>
      </c>
      <c r="C9" s="71"/>
      <c r="D9" s="71">
        <v>6552</v>
      </c>
      <c r="E9" s="71">
        <v>33421</v>
      </c>
      <c r="F9" s="286">
        <f t="shared" si="0"/>
        <v>1.1043518487922546</v>
      </c>
      <c r="G9" s="71">
        <v>21130</v>
      </c>
      <c r="H9" s="71">
        <v>31</v>
      </c>
      <c r="I9" s="71">
        <v>21161</v>
      </c>
      <c r="J9" s="289">
        <f t="shared" si="1"/>
        <v>0.69923669166969571</v>
      </c>
    </row>
    <row r="10" spans="1:11" x14ac:dyDescent="0.3">
      <c r="A10" s="113" t="s">
        <v>235</v>
      </c>
      <c r="B10" s="71">
        <v>41103</v>
      </c>
      <c r="C10" s="71"/>
      <c r="D10" s="71">
        <v>11180</v>
      </c>
      <c r="E10" s="71">
        <v>20315</v>
      </c>
      <c r="F10" s="286">
        <f t="shared" si="0"/>
        <v>0.49424616208062672</v>
      </c>
      <c r="G10" s="71">
        <v>4376</v>
      </c>
      <c r="H10" s="71">
        <v>0</v>
      </c>
      <c r="I10" s="71">
        <v>4376</v>
      </c>
      <c r="J10" s="289">
        <f t="shared" si="1"/>
        <v>0.10646424835170182</v>
      </c>
    </row>
    <row r="11" spans="1:11" x14ac:dyDescent="0.3">
      <c r="A11" s="113" t="s">
        <v>236</v>
      </c>
      <c r="B11" s="71">
        <v>36462</v>
      </c>
      <c r="C11" s="71"/>
      <c r="D11" s="71">
        <v>5590</v>
      </c>
      <c r="E11" s="71">
        <v>89357</v>
      </c>
      <c r="F11" s="286">
        <f t="shared" si="0"/>
        <v>2.4506883879107018</v>
      </c>
      <c r="G11" s="71">
        <v>20727</v>
      </c>
      <c r="H11" s="71">
        <v>4214</v>
      </c>
      <c r="I11" s="71">
        <v>24941</v>
      </c>
      <c r="J11" s="289">
        <f t="shared" si="1"/>
        <v>0.68402720640666992</v>
      </c>
    </row>
    <row r="12" spans="1:11" x14ac:dyDescent="0.3">
      <c r="A12" s="113" t="s">
        <v>33</v>
      </c>
      <c r="B12" s="71">
        <v>13786</v>
      </c>
      <c r="C12" s="71"/>
      <c r="D12" s="71">
        <v>9452</v>
      </c>
      <c r="E12" s="71">
        <v>86929</v>
      </c>
      <c r="F12" s="286">
        <f t="shared" si="0"/>
        <v>6.3055998839402294</v>
      </c>
      <c r="G12" s="71">
        <v>9956</v>
      </c>
      <c r="H12" s="71">
        <v>0</v>
      </c>
      <c r="I12" s="71">
        <v>9956</v>
      </c>
      <c r="J12" s="289">
        <f t="shared" si="1"/>
        <v>0.72218192369070067</v>
      </c>
    </row>
    <row r="13" spans="1:11" x14ac:dyDescent="0.3">
      <c r="A13" s="113" t="s">
        <v>237</v>
      </c>
      <c r="B13" s="71">
        <v>125175</v>
      </c>
      <c r="C13" s="71"/>
      <c r="D13" s="71">
        <v>19275</v>
      </c>
      <c r="E13" s="71">
        <v>445782</v>
      </c>
      <c r="F13" s="286">
        <f t="shared" si="0"/>
        <v>3.5612702216896346</v>
      </c>
      <c r="G13" s="71">
        <v>135614</v>
      </c>
      <c r="H13" s="71">
        <v>3560</v>
      </c>
      <c r="I13" s="71">
        <v>139174</v>
      </c>
      <c r="J13" s="289">
        <f t="shared" si="1"/>
        <v>1.1118354303974436</v>
      </c>
    </row>
    <row r="14" spans="1:11" x14ac:dyDescent="0.3">
      <c r="A14" s="113" t="s">
        <v>34</v>
      </c>
      <c r="B14" s="71">
        <v>198788</v>
      </c>
      <c r="C14" s="71"/>
      <c r="D14" s="71">
        <v>32188</v>
      </c>
      <c r="E14" s="71">
        <v>807209</v>
      </c>
      <c r="F14" s="286">
        <f t="shared" si="0"/>
        <v>4.0606525544801499</v>
      </c>
      <c r="G14" s="71">
        <v>144900</v>
      </c>
      <c r="H14" s="71">
        <v>7325</v>
      </c>
      <c r="I14" s="71">
        <v>152225</v>
      </c>
      <c r="J14" s="289">
        <f t="shared" si="1"/>
        <v>0.76576553916735413</v>
      </c>
    </row>
    <row r="15" spans="1:11" x14ac:dyDescent="0.3">
      <c r="A15" s="113" t="s">
        <v>35</v>
      </c>
      <c r="B15" s="71">
        <v>9993</v>
      </c>
      <c r="C15" s="71"/>
      <c r="D15" s="71">
        <v>2522</v>
      </c>
      <c r="E15" s="71">
        <v>20575</v>
      </c>
      <c r="F15" s="286">
        <f t="shared" si="0"/>
        <v>2.0589412588812168</v>
      </c>
      <c r="G15" s="71">
        <v>275</v>
      </c>
      <c r="H15" s="71">
        <v>0</v>
      </c>
      <c r="I15" s="71">
        <v>275</v>
      </c>
      <c r="J15" s="289">
        <f t="shared" si="1"/>
        <v>2.7519263484439109E-2</v>
      </c>
    </row>
    <row r="16" spans="1:11" x14ac:dyDescent="0.3">
      <c r="A16" s="113" t="s">
        <v>36</v>
      </c>
      <c r="B16" s="71">
        <v>6817</v>
      </c>
      <c r="C16" s="71"/>
      <c r="D16" s="71">
        <v>14092</v>
      </c>
      <c r="E16" s="71">
        <v>38865</v>
      </c>
      <c r="F16" s="286">
        <f t="shared" si="0"/>
        <v>5.7011882059556989</v>
      </c>
      <c r="G16" s="71">
        <v>60530</v>
      </c>
      <c r="H16" s="71">
        <v>737</v>
      </c>
      <c r="I16" s="71">
        <v>61267</v>
      </c>
      <c r="J16" s="289">
        <f t="shared" si="1"/>
        <v>8.9873844799765301</v>
      </c>
    </row>
    <row r="17" spans="1:10" x14ac:dyDescent="0.3">
      <c r="A17" s="113" t="s">
        <v>238</v>
      </c>
      <c r="B17" s="71">
        <v>10147</v>
      </c>
      <c r="C17" s="71"/>
      <c r="D17" s="71">
        <v>6080</v>
      </c>
      <c r="E17" s="71">
        <v>28964</v>
      </c>
      <c r="F17" s="286">
        <f t="shared" si="0"/>
        <v>2.8544397358825266</v>
      </c>
      <c r="G17" s="71">
        <v>4194</v>
      </c>
      <c r="H17" s="71">
        <v>1208</v>
      </c>
      <c r="I17" s="71">
        <v>5402</v>
      </c>
      <c r="J17" s="289">
        <f t="shared" si="1"/>
        <v>0.53237410071942448</v>
      </c>
    </row>
    <row r="18" spans="1:10" x14ac:dyDescent="0.3">
      <c r="A18" s="113" t="s">
        <v>239</v>
      </c>
      <c r="B18" s="71">
        <v>16295</v>
      </c>
      <c r="C18" s="71"/>
      <c r="D18" s="71">
        <v>5018</v>
      </c>
      <c r="E18" s="71">
        <v>49264</v>
      </c>
      <c r="F18" s="286">
        <f t="shared" si="0"/>
        <v>3.0232586683031606</v>
      </c>
      <c r="G18" s="71">
        <v>2062</v>
      </c>
      <c r="H18" s="71">
        <v>36</v>
      </c>
      <c r="I18" s="71">
        <v>2098</v>
      </c>
      <c r="J18" s="289">
        <f t="shared" si="1"/>
        <v>0.12875115065971157</v>
      </c>
    </row>
    <row r="19" spans="1:10" x14ac:dyDescent="0.3">
      <c r="A19" s="113" t="s">
        <v>240</v>
      </c>
      <c r="B19" s="71">
        <v>20142</v>
      </c>
      <c r="C19" s="71"/>
      <c r="D19" s="71">
        <v>6975</v>
      </c>
      <c r="E19" s="71">
        <v>58110</v>
      </c>
      <c r="F19" s="286">
        <f t="shared" si="0"/>
        <v>2.8850163836759011</v>
      </c>
      <c r="G19" s="71">
        <v>32968</v>
      </c>
      <c r="H19" s="71">
        <v>30</v>
      </c>
      <c r="I19" s="71">
        <v>32998</v>
      </c>
      <c r="J19" s="289">
        <f t="shared" si="1"/>
        <v>1.6382682951047562</v>
      </c>
    </row>
    <row r="20" spans="1:10" x14ac:dyDescent="0.3">
      <c r="A20" s="113" t="s">
        <v>63</v>
      </c>
      <c r="B20" s="71">
        <v>27052</v>
      </c>
      <c r="C20" s="71"/>
      <c r="D20" s="71">
        <v>9780</v>
      </c>
      <c r="E20" s="71">
        <v>132320</v>
      </c>
      <c r="F20" s="286">
        <f t="shared" si="0"/>
        <v>4.8913204199319829</v>
      </c>
      <c r="G20" s="71">
        <v>12261</v>
      </c>
      <c r="H20" s="71">
        <v>400</v>
      </c>
      <c r="I20" s="71">
        <v>12661</v>
      </c>
      <c r="J20" s="289">
        <f t="shared" si="1"/>
        <v>0.46802454532012422</v>
      </c>
    </row>
    <row r="21" spans="1:10" x14ac:dyDescent="0.3">
      <c r="A21" s="113" t="s">
        <v>241</v>
      </c>
      <c r="B21" s="71">
        <v>446753</v>
      </c>
      <c r="C21" s="71"/>
      <c r="D21" s="71">
        <v>50716</v>
      </c>
      <c r="E21" s="71">
        <v>2323087</v>
      </c>
      <c r="F21" s="286">
        <f t="shared" si="0"/>
        <v>5.1999359825227813</v>
      </c>
      <c r="G21" s="71">
        <v>1000072</v>
      </c>
      <c r="H21" s="71">
        <v>7028</v>
      </c>
      <c r="I21" s="71">
        <v>1007100</v>
      </c>
      <c r="J21" s="289">
        <f t="shared" si="1"/>
        <v>2.2542657799723784</v>
      </c>
    </row>
    <row r="22" spans="1:10" x14ac:dyDescent="0.3">
      <c r="A22" s="113" t="s">
        <v>242</v>
      </c>
      <c r="B22" s="71">
        <v>7307</v>
      </c>
      <c r="C22" s="71"/>
      <c r="D22" s="71">
        <v>3332</v>
      </c>
      <c r="E22" s="71">
        <v>16968</v>
      </c>
      <c r="F22" s="286">
        <f t="shared" si="0"/>
        <v>2.3221568359107705</v>
      </c>
      <c r="G22" s="71">
        <v>7400</v>
      </c>
      <c r="H22" s="71">
        <v>95</v>
      </c>
      <c r="I22" s="71">
        <v>7495</v>
      </c>
      <c r="J22" s="289">
        <f t="shared" si="1"/>
        <v>1.0257287532503079</v>
      </c>
    </row>
    <row r="23" spans="1:10" x14ac:dyDescent="0.3">
      <c r="A23" s="113" t="s">
        <v>243</v>
      </c>
      <c r="B23" s="71">
        <v>33743</v>
      </c>
      <c r="C23" s="71"/>
      <c r="D23" s="71">
        <v>11529</v>
      </c>
      <c r="E23" s="71">
        <v>69388</v>
      </c>
      <c r="F23" s="286">
        <f t="shared" si="0"/>
        <v>2.0563672465400229</v>
      </c>
      <c r="G23" s="71">
        <v>21203</v>
      </c>
      <c r="H23" s="71">
        <v>26</v>
      </c>
      <c r="I23" s="71">
        <v>21229</v>
      </c>
      <c r="J23" s="289">
        <f t="shared" si="1"/>
        <v>0.62913789526716657</v>
      </c>
    </row>
    <row r="24" spans="1:10" x14ac:dyDescent="0.3">
      <c r="A24" s="24" t="s">
        <v>303</v>
      </c>
      <c r="B24" s="71">
        <v>20410</v>
      </c>
      <c r="C24" s="71"/>
      <c r="D24" s="71">
        <v>3588</v>
      </c>
      <c r="E24" s="71">
        <v>28145</v>
      </c>
      <c r="F24" s="286">
        <f t="shared" si="0"/>
        <v>1.3789808917197452</v>
      </c>
      <c r="G24" s="71">
        <v>7250</v>
      </c>
      <c r="H24" s="71">
        <v>5</v>
      </c>
      <c r="I24" s="71">
        <v>7255</v>
      </c>
      <c r="J24" s="289">
        <f t="shared" si="1"/>
        <v>0.35546300832925037</v>
      </c>
    </row>
    <row r="25" spans="1:10" x14ac:dyDescent="0.3">
      <c r="A25" s="113" t="s">
        <v>244</v>
      </c>
      <c r="B25" s="71">
        <v>22343</v>
      </c>
      <c r="C25" s="71"/>
      <c r="D25" s="71">
        <v>7436</v>
      </c>
      <c r="E25" s="71">
        <v>49768</v>
      </c>
      <c r="F25" s="286">
        <f t="shared" si="0"/>
        <v>2.2274537886586403</v>
      </c>
      <c r="G25" s="71">
        <v>51963</v>
      </c>
      <c r="H25" s="71">
        <v>659</v>
      </c>
      <c r="I25" s="71">
        <v>52622</v>
      </c>
      <c r="J25" s="289">
        <f t="shared" si="1"/>
        <v>2.3551895448238822</v>
      </c>
    </row>
    <row r="26" spans="1:10" x14ac:dyDescent="0.3">
      <c r="A26" s="113" t="s">
        <v>37</v>
      </c>
      <c r="B26" s="71">
        <v>74103</v>
      </c>
      <c r="C26" s="71"/>
      <c r="D26" s="71">
        <v>17700</v>
      </c>
      <c r="E26" s="71">
        <v>187200</v>
      </c>
      <c r="F26" s="286">
        <f t="shared" si="0"/>
        <v>2.5262135136229302</v>
      </c>
      <c r="G26" s="71">
        <v>5383</v>
      </c>
      <c r="H26" s="71">
        <v>107</v>
      </c>
      <c r="I26" s="71">
        <v>5490</v>
      </c>
      <c r="J26" s="289">
        <f t="shared" si="1"/>
        <v>7.4086069389903239E-2</v>
      </c>
    </row>
    <row r="27" spans="1:10" x14ac:dyDescent="0.3">
      <c r="A27" s="113" t="s">
        <v>245</v>
      </c>
      <c r="B27" s="71">
        <v>33095</v>
      </c>
      <c r="C27" s="71"/>
      <c r="D27" s="71">
        <v>11438</v>
      </c>
      <c r="E27" s="71">
        <v>60025</v>
      </c>
      <c r="F27" s="286">
        <f t="shared" si="0"/>
        <v>1.8137180843027647</v>
      </c>
      <c r="G27" s="71">
        <v>49140</v>
      </c>
      <c r="H27" s="71">
        <v>809</v>
      </c>
      <c r="I27" s="71">
        <v>49949</v>
      </c>
      <c r="J27" s="289">
        <f t="shared" si="1"/>
        <v>1.5092612177066023</v>
      </c>
    </row>
    <row r="28" spans="1:10" x14ac:dyDescent="0.3">
      <c r="A28" s="113" t="s">
        <v>38</v>
      </c>
      <c r="B28" s="71">
        <v>15858</v>
      </c>
      <c r="C28" s="71"/>
      <c r="D28" s="71">
        <v>6354</v>
      </c>
      <c r="E28" s="71">
        <v>98702</v>
      </c>
      <c r="F28" s="286">
        <f t="shared" si="0"/>
        <v>6.2241140118552147</v>
      </c>
      <c r="G28" s="71">
        <v>70810</v>
      </c>
      <c r="H28" s="71">
        <v>9343</v>
      </c>
      <c r="I28" s="71">
        <v>80153</v>
      </c>
      <c r="J28" s="289">
        <f t="shared" si="1"/>
        <v>5.0544204817757601</v>
      </c>
    </row>
    <row r="29" spans="1:10" x14ac:dyDescent="0.3">
      <c r="A29" s="113" t="s">
        <v>246</v>
      </c>
      <c r="B29" s="71">
        <v>31439</v>
      </c>
      <c r="C29" s="71"/>
      <c r="D29" s="71">
        <v>10036</v>
      </c>
      <c r="E29" s="71">
        <v>93663</v>
      </c>
      <c r="F29" s="286">
        <f t="shared" si="0"/>
        <v>2.9791978116352302</v>
      </c>
      <c r="G29" s="71">
        <v>4674</v>
      </c>
      <c r="H29" s="71">
        <v>7957</v>
      </c>
      <c r="I29" s="71">
        <v>12631</v>
      </c>
      <c r="J29" s="289">
        <f t="shared" si="1"/>
        <v>0.40176214256178633</v>
      </c>
    </row>
    <row r="30" spans="1:10" x14ac:dyDescent="0.3">
      <c r="A30" s="113" t="s">
        <v>39</v>
      </c>
      <c r="B30" s="71">
        <v>436275</v>
      </c>
      <c r="C30" s="71"/>
      <c r="D30" s="71">
        <v>42656</v>
      </c>
      <c r="E30" s="71">
        <v>3130626</v>
      </c>
      <c r="F30" s="286">
        <f t="shared" si="0"/>
        <v>7.1758088361698471</v>
      </c>
      <c r="G30" s="71">
        <v>417265</v>
      </c>
      <c r="H30" s="71">
        <v>544</v>
      </c>
      <c r="I30" s="71">
        <v>417809</v>
      </c>
      <c r="J30" s="289">
        <f t="shared" si="1"/>
        <v>0.95767348576012834</v>
      </c>
    </row>
    <row r="31" spans="1:10" x14ac:dyDescent="0.3">
      <c r="A31" s="113" t="s">
        <v>247</v>
      </c>
      <c r="B31" s="71">
        <v>10183</v>
      </c>
      <c r="C31" s="71"/>
      <c r="D31" s="71">
        <v>2496</v>
      </c>
      <c r="E31" s="71">
        <v>21171</v>
      </c>
      <c r="F31" s="286">
        <f t="shared" si="0"/>
        <v>2.0790533241677305</v>
      </c>
      <c r="G31" s="71">
        <v>5612</v>
      </c>
      <c r="H31" s="71">
        <v>164</v>
      </c>
      <c r="I31" s="71">
        <v>5776</v>
      </c>
      <c r="J31" s="289">
        <f t="shared" si="1"/>
        <v>0.56721987626436221</v>
      </c>
    </row>
    <row r="32" spans="1:10" x14ac:dyDescent="0.3">
      <c r="A32" s="113" t="s">
        <v>64</v>
      </c>
      <c r="B32" s="71">
        <v>1205</v>
      </c>
      <c r="C32" s="71"/>
      <c r="D32" s="71">
        <v>2080</v>
      </c>
      <c r="E32" s="71">
        <v>4500</v>
      </c>
      <c r="F32" s="286">
        <f t="shared" si="0"/>
        <v>3.7344398340248963</v>
      </c>
      <c r="G32" s="71">
        <v>0</v>
      </c>
      <c r="H32" s="71">
        <v>0</v>
      </c>
      <c r="I32" s="71">
        <v>0</v>
      </c>
      <c r="J32" s="289">
        <f t="shared" si="1"/>
        <v>0</v>
      </c>
    </row>
    <row r="33" spans="1:10" x14ac:dyDescent="0.3">
      <c r="A33" s="113" t="s">
        <v>40</v>
      </c>
      <c r="B33" s="71">
        <v>240098</v>
      </c>
      <c r="C33" s="71"/>
      <c r="D33" s="71">
        <v>25892</v>
      </c>
      <c r="E33" s="71">
        <v>860767</v>
      </c>
      <c r="F33" s="286">
        <f t="shared" si="0"/>
        <v>3.5850652650167847</v>
      </c>
      <c r="G33" s="71">
        <v>123288</v>
      </c>
      <c r="H33" s="71">
        <v>507</v>
      </c>
      <c r="I33" s="71">
        <v>123795</v>
      </c>
      <c r="J33" s="289">
        <f t="shared" si="1"/>
        <v>0.51560196253196611</v>
      </c>
    </row>
    <row r="34" spans="1:10" x14ac:dyDescent="0.3">
      <c r="A34" s="113" t="s">
        <v>41</v>
      </c>
      <c r="B34" s="71">
        <v>98325</v>
      </c>
      <c r="C34" s="71"/>
      <c r="D34" s="71">
        <v>20176</v>
      </c>
      <c r="E34" s="71">
        <v>475879</v>
      </c>
      <c r="F34" s="286">
        <f t="shared" si="0"/>
        <v>4.8398576150521233</v>
      </c>
      <c r="G34" s="71">
        <v>140570</v>
      </c>
      <c r="H34" s="71">
        <v>7587</v>
      </c>
      <c r="I34" s="71">
        <v>148157</v>
      </c>
      <c r="J34" s="289">
        <f t="shared" si="1"/>
        <v>1.5068090516145436</v>
      </c>
    </row>
    <row r="35" spans="1:10" x14ac:dyDescent="0.3">
      <c r="A35" s="113" t="s">
        <v>42</v>
      </c>
      <c r="B35" s="71">
        <v>14974</v>
      </c>
      <c r="C35" s="71"/>
      <c r="D35" s="71">
        <v>4700</v>
      </c>
      <c r="E35" s="71">
        <v>35394</v>
      </c>
      <c r="F35" s="286">
        <f t="shared" si="0"/>
        <v>2.3636970749298785</v>
      </c>
      <c r="G35" s="71">
        <v>12479</v>
      </c>
      <c r="H35" s="71">
        <v>120</v>
      </c>
      <c r="I35" s="71">
        <v>12599</v>
      </c>
      <c r="J35" s="289">
        <f t="shared" si="1"/>
        <v>0.84139174569253372</v>
      </c>
    </row>
    <row r="36" spans="1:10" x14ac:dyDescent="0.3">
      <c r="A36" s="113" t="s">
        <v>43</v>
      </c>
      <c r="B36" s="71">
        <v>47774</v>
      </c>
      <c r="C36" s="71"/>
      <c r="D36" s="71">
        <v>3432</v>
      </c>
      <c r="E36" s="71">
        <v>254941</v>
      </c>
      <c r="F36" s="286">
        <f t="shared" si="0"/>
        <v>5.3363963662243057</v>
      </c>
      <c r="G36" s="71">
        <v>41377</v>
      </c>
      <c r="H36" s="71">
        <v>51</v>
      </c>
      <c r="I36" s="71">
        <v>41428</v>
      </c>
      <c r="J36" s="289">
        <f t="shared" si="1"/>
        <v>0.86716624105161799</v>
      </c>
    </row>
    <row r="37" spans="1:10" x14ac:dyDescent="0.3">
      <c r="A37" s="113" t="s">
        <v>248</v>
      </c>
      <c r="B37" s="71">
        <v>137788</v>
      </c>
      <c r="C37" s="71"/>
      <c r="D37" s="71">
        <v>15117</v>
      </c>
      <c r="E37" s="71">
        <v>423772</v>
      </c>
      <c r="F37" s="286">
        <f t="shared" si="0"/>
        <v>3.0755363311754289</v>
      </c>
      <c r="G37" s="71">
        <v>109339</v>
      </c>
      <c r="H37" s="71">
        <v>0</v>
      </c>
      <c r="I37" s="71">
        <v>109339</v>
      </c>
      <c r="J37" s="289">
        <f t="shared" si="1"/>
        <v>0.79353064127500217</v>
      </c>
    </row>
    <row r="38" spans="1:10" x14ac:dyDescent="0.3">
      <c r="A38" s="113" t="s">
        <v>44</v>
      </c>
      <c r="B38" s="71">
        <v>11514</v>
      </c>
      <c r="C38" s="71"/>
      <c r="D38" s="71">
        <v>2450</v>
      </c>
      <c r="E38" s="71">
        <v>23180</v>
      </c>
      <c r="F38" s="286">
        <f t="shared" si="0"/>
        <v>2.0132013201320134</v>
      </c>
      <c r="G38" s="71">
        <v>150</v>
      </c>
      <c r="H38" s="71">
        <v>0</v>
      </c>
      <c r="I38" s="71">
        <v>150</v>
      </c>
      <c r="J38" s="289">
        <f t="shared" si="1"/>
        <v>1.3027618551328817E-2</v>
      </c>
    </row>
    <row r="39" spans="1:10" x14ac:dyDescent="0.3">
      <c r="A39" s="113" t="s">
        <v>45</v>
      </c>
      <c r="B39" s="71">
        <v>26395</v>
      </c>
      <c r="C39" s="71"/>
      <c r="D39" s="71">
        <v>4524</v>
      </c>
      <c r="E39" s="71">
        <v>93940</v>
      </c>
      <c r="F39" s="286">
        <f t="shared" si="0"/>
        <v>3.5590073877628337</v>
      </c>
      <c r="G39" s="71">
        <v>20160</v>
      </c>
      <c r="H39" s="71">
        <v>545</v>
      </c>
      <c r="I39" s="71">
        <v>20705</v>
      </c>
      <c r="J39" s="289">
        <f t="shared" si="1"/>
        <v>0.78442886910399701</v>
      </c>
    </row>
    <row r="40" spans="1:10" x14ac:dyDescent="0.3">
      <c r="A40" s="113" t="s">
        <v>46</v>
      </c>
      <c r="B40" s="71">
        <v>11943</v>
      </c>
      <c r="C40" s="71"/>
      <c r="D40" s="71">
        <v>2080</v>
      </c>
      <c r="E40" s="71">
        <v>27040</v>
      </c>
      <c r="F40" s="286">
        <f t="shared" si="0"/>
        <v>2.2640877501465293</v>
      </c>
      <c r="G40" s="71">
        <v>10400</v>
      </c>
      <c r="H40" s="71">
        <v>0</v>
      </c>
      <c r="I40" s="71">
        <v>10400</v>
      </c>
      <c r="J40" s="289">
        <f t="shared" si="1"/>
        <v>0.87080298082558816</v>
      </c>
    </row>
    <row r="41" spans="1:10" x14ac:dyDescent="0.3">
      <c r="A41" s="113" t="s">
        <v>47</v>
      </c>
      <c r="B41" s="71">
        <v>39179</v>
      </c>
      <c r="C41" s="71"/>
      <c r="D41" s="71">
        <v>5876</v>
      </c>
      <c r="E41" s="71">
        <v>116775</v>
      </c>
      <c r="F41" s="286">
        <f t="shared" si="0"/>
        <v>2.9805508052783378</v>
      </c>
      <c r="G41" s="71">
        <v>4919</v>
      </c>
      <c r="H41" s="71">
        <v>94</v>
      </c>
      <c r="I41" s="71">
        <v>5013</v>
      </c>
      <c r="J41" s="289">
        <f t="shared" si="1"/>
        <v>0.12795119834605273</v>
      </c>
    </row>
    <row r="42" spans="1:10" x14ac:dyDescent="0.3">
      <c r="A42" s="113" t="s">
        <v>249</v>
      </c>
      <c r="B42" s="71">
        <v>389617</v>
      </c>
      <c r="C42" s="71"/>
      <c r="D42" s="71">
        <v>31148</v>
      </c>
      <c r="E42" s="71">
        <v>1136967</v>
      </c>
      <c r="F42" s="286">
        <f t="shared" si="0"/>
        <v>2.918165788453789</v>
      </c>
      <c r="G42" s="71">
        <v>815678</v>
      </c>
      <c r="H42" s="71" t="s">
        <v>274</v>
      </c>
      <c r="I42" s="71">
        <v>815678</v>
      </c>
      <c r="J42" s="289">
        <f t="shared" si="1"/>
        <v>2.0935380129717132</v>
      </c>
    </row>
    <row r="43" spans="1:10" x14ac:dyDescent="0.3">
      <c r="A43" s="113" t="s">
        <v>250</v>
      </c>
      <c r="B43" s="71">
        <v>77333</v>
      </c>
      <c r="C43" s="71"/>
      <c r="D43" s="71">
        <v>5356</v>
      </c>
      <c r="E43" s="71">
        <v>97836</v>
      </c>
      <c r="F43" s="286">
        <f t="shared" si="0"/>
        <v>1.2651261427850982</v>
      </c>
      <c r="G43" s="71">
        <v>18240</v>
      </c>
      <c r="H43" s="71">
        <v>312</v>
      </c>
      <c r="I43" s="71">
        <v>18552</v>
      </c>
      <c r="J43" s="289">
        <f t="shared" si="1"/>
        <v>0.23989758576545589</v>
      </c>
    </row>
    <row r="44" spans="1:10" x14ac:dyDescent="0.3">
      <c r="A44" s="113" t="s">
        <v>65</v>
      </c>
      <c r="B44" s="71">
        <v>156761</v>
      </c>
      <c r="C44" s="71"/>
      <c r="D44" s="71">
        <v>31666</v>
      </c>
      <c r="E44" s="71">
        <v>802851</v>
      </c>
      <c r="F44" s="286">
        <f t="shared" si="0"/>
        <v>5.121497056027966</v>
      </c>
      <c r="G44" s="71">
        <v>96241</v>
      </c>
      <c r="H44" s="71">
        <v>1403</v>
      </c>
      <c r="I44" s="71">
        <v>97644</v>
      </c>
      <c r="J44" s="289">
        <f t="shared" si="1"/>
        <v>0.62288451847079307</v>
      </c>
    </row>
    <row r="45" spans="1:10" x14ac:dyDescent="0.3">
      <c r="A45" s="113" t="s">
        <v>251</v>
      </c>
      <c r="B45" s="71">
        <v>23495</v>
      </c>
      <c r="C45" s="71"/>
      <c r="D45" s="71">
        <v>6962</v>
      </c>
      <c r="E45" s="71">
        <v>69106</v>
      </c>
      <c r="F45" s="286">
        <f t="shared" si="0"/>
        <v>2.9413066609917005</v>
      </c>
      <c r="G45" s="71">
        <v>61035</v>
      </c>
      <c r="H45" s="71">
        <v>4032</v>
      </c>
      <c r="I45" s="71">
        <v>65067</v>
      </c>
      <c r="J45" s="289">
        <f t="shared" si="1"/>
        <v>2.7693977442008939</v>
      </c>
    </row>
    <row r="46" spans="1:10" x14ac:dyDescent="0.3">
      <c r="A46" s="113" t="s">
        <v>48</v>
      </c>
      <c r="B46" s="71">
        <v>22251</v>
      </c>
      <c r="C46" s="71"/>
      <c r="D46" s="71">
        <v>9060</v>
      </c>
      <c r="E46" s="71">
        <v>155949</v>
      </c>
      <c r="F46" s="286">
        <f t="shared" si="0"/>
        <v>7.0086288256707565</v>
      </c>
      <c r="G46" s="71">
        <v>46444</v>
      </c>
      <c r="H46" s="71">
        <v>6645</v>
      </c>
      <c r="I46" s="71">
        <v>53089</v>
      </c>
      <c r="J46" s="289">
        <f t="shared" si="1"/>
        <v>2.3859152397645049</v>
      </c>
    </row>
    <row r="47" spans="1:10" x14ac:dyDescent="0.3">
      <c r="A47" s="113" t="s">
        <v>49</v>
      </c>
      <c r="B47" s="71">
        <v>132141</v>
      </c>
      <c r="C47" s="71"/>
      <c r="D47" s="71">
        <v>24386</v>
      </c>
      <c r="E47" s="71">
        <v>498459</v>
      </c>
      <c r="F47" s="286">
        <f t="shared" si="0"/>
        <v>3.7721751765159941</v>
      </c>
      <c r="G47" s="71">
        <v>268262</v>
      </c>
      <c r="H47" s="71">
        <v>371</v>
      </c>
      <c r="I47" s="71">
        <v>268633</v>
      </c>
      <c r="J47" s="289">
        <f t="shared" si="1"/>
        <v>2.0329269492436111</v>
      </c>
    </row>
    <row r="48" spans="1:10" x14ac:dyDescent="0.3">
      <c r="A48" s="113" t="s">
        <v>252</v>
      </c>
      <c r="B48" s="71">
        <v>8593</v>
      </c>
      <c r="C48" s="71"/>
      <c r="D48" s="71">
        <v>2288</v>
      </c>
      <c r="E48" s="71">
        <v>27100</v>
      </c>
      <c r="F48" s="286">
        <f t="shared" si="0"/>
        <v>3.1537297800535318</v>
      </c>
      <c r="G48" s="71">
        <v>675</v>
      </c>
      <c r="H48" s="71">
        <v>567</v>
      </c>
      <c r="I48" s="71">
        <v>1242</v>
      </c>
      <c r="J48" s="289">
        <f t="shared" si="1"/>
        <v>0.14453625043640173</v>
      </c>
    </row>
    <row r="49" spans="1:10" x14ac:dyDescent="0.3">
      <c r="A49" s="113" t="s">
        <v>50</v>
      </c>
      <c r="B49" s="71">
        <v>20523</v>
      </c>
      <c r="C49" s="71"/>
      <c r="D49" s="71">
        <v>8112</v>
      </c>
      <c r="E49" s="71">
        <v>32918</v>
      </c>
      <c r="F49" s="286">
        <f t="shared" si="0"/>
        <v>1.6039565365687278</v>
      </c>
      <c r="G49" s="71">
        <v>4828</v>
      </c>
      <c r="H49" s="71">
        <v>1627</v>
      </c>
      <c r="I49" s="71">
        <v>6455</v>
      </c>
      <c r="J49" s="289">
        <f t="shared" si="1"/>
        <v>0.31452516688593285</v>
      </c>
    </row>
    <row r="50" spans="1:10" x14ac:dyDescent="0.3">
      <c r="A50" s="113" t="s">
        <v>253</v>
      </c>
      <c r="B50" s="71">
        <v>24186</v>
      </c>
      <c r="C50" s="71"/>
      <c r="D50" s="71">
        <v>5572</v>
      </c>
      <c r="E50" s="71">
        <v>58760</v>
      </c>
      <c r="F50" s="286">
        <f t="shared" si="0"/>
        <v>2.4295046721243696</v>
      </c>
      <c r="G50" s="71">
        <v>4212</v>
      </c>
      <c r="H50" s="71">
        <v>0</v>
      </c>
      <c r="I50" s="71">
        <v>4212</v>
      </c>
      <c r="J50" s="289">
        <f t="shared" si="1"/>
        <v>0.17415033490449019</v>
      </c>
    </row>
    <row r="51" spans="1:10" x14ac:dyDescent="0.3">
      <c r="A51" s="113" t="s">
        <v>254</v>
      </c>
      <c r="B51" s="71">
        <v>251460</v>
      </c>
      <c r="C51" s="71"/>
      <c r="D51" s="71">
        <v>52400</v>
      </c>
      <c r="E51" s="71">
        <v>1212620</v>
      </c>
      <c r="F51" s="286">
        <f t="shared" si="0"/>
        <v>4.8223176648373496</v>
      </c>
      <c r="G51" s="71">
        <v>575900</v>
      </c>
      <c r="H51" s="71">
        <v>6812</v>
      </c>
      <c r="I51" s="71">
        <v>582712</v>
      </c>
      <c r="J51" s="289">
        <f t="shared" si="1"/>
        <v>2.3173148810944086</v>
      </c>
    </row>
    <row r="52" spans="1:10" x14ac:dyDescent="0.3">
      <c r="A52" s="113" t="s">
        <v>51</v>
      </c>
      <c r="B52" s="71">
        <v>4353</v>
      </c>
      <c r="C52" s="71"/>
      <c r="D52" s="71">
        <v>2080</v>
      </c>
      <c r="E52" s="71">
        <v>16758</v>
      </c>
      <c r="F52" s="286">
        <f t="shared" si="0"/>
        <v>3.8497587870434185</v>
      </c>
      <c r="G52" s="71">
        <v>10368</v>
      </c>
      <c r="H52" s="71">
        <v>15</v>
      </c>
      <c r="I52" s="71">
        <v>10383</v>
      </c>
      <c r="J52" s="289">
        <f t="shared" si="1"/>
        <v>2.3852515506547207</v>
      </c>
    </row>
    <row r="53" spans="1:10" x14ac:dyDescent="0.3">
      <c r="A53" s="113" t="s">
        <v>52</v>
      </c>
      <c r="B53" s="71">
        <v>45408</v>
      </c>
      <c r="C53" s="71"/>
      <c r="D53" s="71">
        <v>3610</v>
      </c>
      <c r="E53" s="71">
        <v>52999</v>
      </c>
      <c r="F53" s="286">
        <f t="shared" si="0"/>
        <v>1.1671731853417899</v>
      </c>
      <c r="G53" s="71">
        <v>13250</v>
      </c>
      <c r="H53" s="71">
        <v>0</v>
      </c>
      <c r="I53" s="71">
        <v>13250</v>
      </c>
      <c r="J53" s="289">
        <f t="shared" si="1"/>
        <v>0.29179880197322056</v>
      </c>
    </row>
    <row r="54" spans="1:10" x14ac:dyDescent="0.3">
      <c r="A54" s="113" t="s">
        <v>53</v>
      </c>
      <c r="B54" s="71">
        <v>52812</v>
      </c>
      <c r="C54" s="71"/>
      <c r="D54" s="71">
        <v>17108</v>
      </c>
      <c r="E54" s="71">
        <v>188982</v>
      </c>
      <c r="F54" s="286">
        <f t="shared" si="0"/>
        <v>3.5783912747102931</v>
      </c>
      <c r="G54" s="71">
        <v>9476</v>
      </c>
      <c r="H54" s="71">
        <v>21</v>
      </c>
      <c r="I54" s="71">
        <v>9497</v>
      </c>
      <c r="J54" s="289">
        <f t="shared" si="1"/>
        <v>0.17982655457093086</v>
      </c>
    </row>
    <row r="55" spans="1:10" x14ac:dyDescent="0.3">
      <c r="A55" s="113" t="s">
        <v>255</v>
      </c>
      <c r="B55" s="71">
        <v>21567</v>
      </c>
      <c r="C55" s="71"/>
      <c r="D55" s="71">
        <v>5252</v>
      </c>
      <c r="E55" s="71">
        <v>69394</v>
      </c>
      <c r="F55" s="286">
        <f t="shared" si="0"/>
        <v>3.2176009644364076</v>
      </c>
      <c r="G55" s="71">
        <v>12433</v>
      </c>
      <c r="H55" s="71">
        <v>32</v>
      </c>
      <c r="I55" s="71">
        <v>12465</v>
      </c>
      <c r="J55" s="289">
        <f t="shared" si="1"/>
        <v>0.57796633746000836</v>
      </c>
    </row>
    <row r="56" spans="1:10" x14ac:dyDescent="0.3">
      <c r="A56" s="113" t="s">
        <v>54</v>
      </c>
      <c r="B56" s="71">
        <v>43626</v>
      </c>
      <c r="C56" s="71"/>
      <c r="D56" s="71">
        <v>11076</v>
      </c>
      <c r="E56" s="71">
        <v>160950</v>
      </c>
      <c r="F56" s="286">
        <f t="shared" si="0"/>
        <v>3.6893137120066015</v>
      </c>
      <c r="G56" s="71">
        <v>19526</v>
      </c>
      <c r="H56" s="71">
        <v>0</v>
      </c>
      <c r="I56" s="71">
        <v>19526</v>
      </c>
      <c r="J56" s="289">
        <f t="shared" si="1"/>
        <v>0.44757713290239765</v>
      </c>
    </row>
    <row r="57" spans="1:10" x14ac:dyDescent="0.3">
      <c r="A57" s="113" t="s">
        <v>55</v>
      </c>
      <c r="B57" s="71">
        <v>53835</v>
      </c>
      <c r="C57" s="71"/>
      <c r="D57" s="71">
        <v>9516</v>
      </c>
      <c r="E57" s="71">
        <v>91955</v>
      </c>
      <c r="F57" s="286">
        <f t="shared" si="0"/>
        <v>1.7080895328318009</v>
      </c>
      <c r="G57" s="71">
        <v>2706</v>
      </c>
      <c r="H57" s="71">
        <v>0</v>
      </c>
      <c r="I57" s="71">
        <v>2706</v>
      </c>
      <c r="J57" s="289">
        <f t="shared" si="1"/>
        <v>5.0264697687378103E-2</v>
      </c>
    </row>
    <row r="58" spans="1:10" x14ac:dyDescent="0.3">
      <c r="A58" s="113" t="s">
        <v>56</v>
      </c>
      <c r="B58" s="71">
        <v>52810</v>
      </c>
      <c r="C58" s="71"/>
      <c r="D58" s="71">
        <v>17732</v>
      </c>
      <c r="E58" s="71">
        <v>157718</v>
      </c>
      <c r="F58" s="286">
        <f t="shared" si="0"/>
        <v>2.9865177049801175</v>
      </c>
      <c r="G58" s="71">
        <v>18440</v>
      </c>
      <c r="H58" s="71">
        <v>0</v>
      </c>
      <c r="I58" s="71">
        <v>18440</v>
      </c>
      <c r="J58" s="289">
        <f t="shared" si="1"/>
        <v>0.34917629236886955</v>
      </c>
    </row>
    <row r="59" spans="1:10" x14ac:dyDescent="0.3">
      <c r="A59" s="113" t="s">
        <v>57</v>
      </c>
      <c r="B59" s="71">
        <v>250088</v>
      </c>
      <c r="C59" s="71"/>
      <c r="D59" s="71">
        <v>32656</v>
      </c>
      <c r="E59" s="71">
        <v>822551</v>
      </c>
      <c r="F59" s="286">
        <f t="shared" si="0"/>
        <v>3.2890462557179871</v>
      </c>
      <c r="G59" s="71">
        <v>97031</v>
      </c>
      <c r="H59" s="71">
        <v>64</v>
      </c>
      <c r="I59" s="71">
        <v>97095</v>
      </c>
      <c r="J59" s="289">
        <f t="shared" si="1"/>
        <v>0.3882433383449026</v>
      </c>
    </row>
    <row r="60" spans="1:10" x14ac:dyDescent="0.3">
      <c r="A60" s="113" t="s">
        <v>58</v>
      </c>
      <c r="B60" s="71">
        <v>128755</v>
      </c>
      <c r="C60" s="71"/>
      <c r="D60" s="71">
        <v>15912</v>
      </c>
      <c r="E60" s="71">
        <v>333579</v>
      </c>
      <c r="F60" s="286">
        <f t="shared" si="0"/>
        <v>2.5908042406120151</v>
      </c>
      <c r="G60" s="71">
        <v>36688</v>
      </c>
      <c r="H60" s="71">
        <v>112</v>
      </c>
      <c r="I60" s="71">
        <v>36800</v>
      </c>
      <c r="J60" s="289">
        <f t="shared" si="1"/>
        <v>0.28581414314007225</v>
      </c>
    </row>
    <row r="61" spans="1:10" x14ac:dyDescent="0.3">
      <c r="A61" s="113" t="s">
        <v>256</v>
      </c>
      <c r="B61" s="71">
        <v>4740</v>
      </c>
      <c r="C61" s="71"/>
      <c r="D61" s="71">
        <v>2340</v>
      </c>
      <c r="E61" s="71">
        <v>2400</v>
      </c>
      <c r="F61" s="286">
        <f t="shared" si="0"/>
        <v>0.50632911392405067</v>
      </c>
      <c r="G61" s="71">
        <v>1500</v>
      </c>
      <c r="H61" s="71">
        <v>0</v>
      </c>
      <c r="I61" s="71">
        <v>1500</v>
      </c>
      <c r="J61" s="289">
        <f t="shared" si="1"/>
        <v>0.31645569620253167</v>
      </c>
    </row>
    <row r="62" spans="1:10" x14ac:dyDescent="0.3">
      <c r="A62" s="113" t="s">
        <v>257</v>
      </c>
      <c r="B62" s="71">
        <v>113972</v>
      </c>
      <c r="C62" s="71"/>
      <c r="D62" s="71">
        <v>22880</v>
      </c>
      <c r="E62" s="71">
        <v>909069</v>
      </c>
      <c r="F62" s="286">
        <f t="shared" si="0"/>
        <v>7.9762485522759974</v>
      </c>
      <c r="G62" s="71">
        <v>228853</v>
      </c>
      <c r="H62" s="71">
        <v>0</v>
      </c>
      <c r="I62" s="71">
        <v>228853</v>
      </c>
      <c r="J62" s="289">
        <f t="shared" si="1"/>
        <v>2.0079756431404205</v>
      </c>
    </row>
    <row r="63" spans="1:10" x14ac:dyDescent="0.3">
      <c r="A63" s="113" t="s">
        <v>59</v>
      </c>
      <c r="B63" s="71">
        <v>22477</v>
      </c>
      <c r="C63" s="71"/>
      <c r="D63" s="71">
        <v>3312</v>
      </c>
      <c r="E63" s="71">
        <v>66410</v>
      </c>
      <c r="F63" s="286">
        <f t="shared" si="0"/>
        <v>2.9545757885838859</v>
      </c>
      <c r="G63" s="71">
        <v>1522</v>
      </c>
      <c r="H63" s="71">
        <v>0</v>
      </c>
      <c r="I63" s="71">
        <v>1522</v>
      </c>
      <c r="J63" s="289">
        <f t="shared" si="1"/>
        <v>6.771366285536326E-2</v>
      </c>
    </row>
    <row r="64" spans="1:10" x14ac:dyDescent="0.3">
      <c r="A64" s="113" t="s">
        <v>66</v>
      </c>
      <c r="B64" s="71">
        <v>59875</v>
      </c>
      <c r="C64" s="71"/>
      <c r="D64" s="71">
        <v>14300</v>
      </c>
      <c r="E64" s="71">
        <v>167428</v>
      </c>
      <c r="F64" s="286">
        <f t="shared" si="0"/>
        <v>2.7962922755741126</v>
      </c>
      <c r="G64" s="71">
        <v>66353</v>
      </c>
      <c r="H64" s="71">
        <v>0</v>
      </c>
      <c r="I64" s="71">
        <v>66353</v>
      </c>
      <c r="J64" s="289">
        <f t="shared" si="1"/>
        <v>1.1081920668058456</v>
      </c>
    </row>
    <row r="65" spans="1:11" x14ac:dyDescent="0.3">
      <c r="A65" s="134" t="s">
        <v>258</v>
      </c>
      <c r="B65" s="71">
        <v>50803</v>
      </c>
      <c r="C65" s="71"/>
      <c r="D65" s="71">
        <v>5782</v>
      </c>
      <c r="E65" s="71">
        <v>102392</v>
      </c>
      <c r="F65" s="286">
        <f t="shared" si="0"/>
        <v>2.0154715272720116</v>
      </c>
      <c r="G65" s="71">
        <v>1951</v>
      </c>
      <c r="H65" s="71">
        <v>45</v>
      </c>
      <c r="I65" s="71">
        <v>1996</v>
      </c>
      <c r="J65" s="289">
        <f t="shared" si="1"/>
        <v>3.9289018365057181E-2</v>
      </c>
    </row>
    <row r="66" spans="1:11" x14ac:dyDescent="0.3">
      <c r="A66" s="113" t="s">
        <v>60</v>
      </c>
      <c r="B66" s="71">
        <v>957</v>
      </c>
      <c r="C66" s="71"/>
      <c r="D66" s="71">
        <v>1750</v>
      </c>
      <c r="E66" s="71">
        <v>900</v>
      </c>
      <c r="F66" s="286">
        <f t="shared" si="0"/>
        <v>0.94043887147335425</v>
      </c>
      <c r="G66" s="71">
        <v>0</v>
      </c>
      <c r="H66" s="71">
        <v>0</v>
      </c>
      <c r="I66" s="71">
        <v>0</v>
      </c>
      <c r="J66" s="289">
        <f t="shared" si="1"/>
        <v>0</v>
      </c>
    </row>
    <row r="67" spans="1:11" x14ac:dyDescent="0.3">
      <c r="A67" s="113" t="s">
        <v>259</v>
      </c>
      <c r="B67" s="71">
        <v>46371</v>
      </c>
      <c r="C67" s="71"/>
      <c r="D67" s="71">
        <v>8268</v>
      </c>
      <c r="E67" s="71">
        <v>99524</v>
      </c>
      <c r="F67" s="286">
        <f t="shared" si="0"/>
        <v>2.1462552026050763</v>
      </c>
      <c r="G67" s="71">
        <v>11392</v>
      </c>
      <c r="H67" s="71">
        <v>121</v>
      </c>
      <c r="I67" s="71">
        <v>11513</v>
      </c>
      <c r="J67" s="289">
        <f t="shared" si="1"/>
        <v>0.24828017510944339</v>
      </c>
    </row>
    <row r="68" spans="1:11" x14ac:dyDescent="0.3">
      <c r="A68" s="113" t="s">
        <v>260</v>
      </c>
      <c r="B68" s="71">
        <v>40021</v>
      </c>
      <c r="C68" s="71"/>
      <c r="D68" s="71">
        <v>10426</v>
      </c>
      <c r="E68" s="71">
        <v>213674</v>
      </c>
      <c r="F68" s="286">
        <f t="shared" si="0"/>
        <v>5.3390470003248298</v>
      </c>
      <c r="G68" s="71">
        <v>60642</v>
      </c>
      <c r="H68" s="71">
        <v>0</v>
      </c>
      <c r="I68" s="71">
        <v>60642</v>
      </c>
      <c r="J68" s="289">
        <f t="shared" si="1"/>
        <v>1.5152544913920192</v>
      </c>
    </row>
    <row r="69" spans="1:11" x14ac:dyDescent="0.3">
      <c r="A69" s="113" t="s">
        <v>261</v>
      </c>
      <c r="B69" s="71">
        <v>25490</v>
      </c>
      <c r="C69" s="71"/>
      <c r="D69" s="71">
        <v>3747</v>
      </c>
      <c r="E69" s="71">
        <v>58568</v>
      </c>
      <c r="F69" s="286">
        <f t="shared" si="0"/>
        <v>2.2976853668105139</v>
      </c>
      <c r="G69" s="71">
        <v>19521</v>
      </c>
      <c r="H69" s="71">
        <v>888</v>
      </c>
      <c r="I69" s="71">
        <v>20409</v>
      </c>
      <c r="J69" s="289">
        <f t="shared" si="1"/>
        <v>0.80066692820714003</v>
      </c>
    </row>
    <row r="70" spans="1:11" x14ac:dyDescent="0.3">
      <c r="A70" s="113" t="s">
        <v>262</v>
      </c>
      <c r="B70" s="71">
        <v>11293</v>
      </c>
      <c r="C70" s="71"/>
      <c r="D70" s="71">
        <v>3004</v>
      </c>
      <c r="E70" s="71">
        <v>99154</v>
      </c>
      <c r="F70" s="286">
        <f t="shared" ref="F70:F73" si="2">E70/B70</f>
        <v>8.7801292836270264</v>
      </c>
      <c r="G70" s="71">
        <v>172</v>
      </c>
      <c r="H70" s="71">
        <v>20</v>
      </c>
      <c r="I70" s="71">
        <v>192</v>
      </c>
      <c r="J70" s="289">
        <f t="shared" ref="J70:J73" si="3">I70/B70</f>
        <v>1.7001682458159924E-2</v>
      </c>
    </row>
    <row r="71" spans="1:11" x14ac:dyDescent="0.3">
      <c r="A71" s="113" t="s">
        <v>61</v>
      </c>
      <c r="B71" s="71">
        <v>15385</v>
      </c>
      <c r="C71" s="71"/>
      <c r="D71" s="71">
        <v>3068</v>
      </c>
      <c r="E71" s="71">
        <v>51821</v>
      </c>
      <c r="F71" s="286">
        <f t="shared" si="2"/>
        <v>3.3682807929801757</v>
      </c>
      <c r="G71" s="71">
        <v>3611</v>
      </c>
      <c r="H71" s="71">
        <v>12</v>
      </c>
      <c r="I71" s="71">
        <v>3623</v>
      </c>
      <c r="J71" s="289">
        <f t="shared" si="3"/>
        <v>0.23548911277218071</v>
      </c>
    </row>
    <row r="72" spans="1:11" x14ac:dyDescent="0.3">
      <c r="A72" s="135" t="s">
        <v>263</v>
      </c>
      <c r="B72" s="38">
        <v>14568</v>
      </c>
      <c r="C72" s="71"/>
      <c r="D72" s="71">
        <v>7608</v>
      </c>
      <c r="E72" s="71">
        <v>76975</v>
      </c>
      <c r="F72" s="286">
        <f t="shared" si="2"/>
        <v>5.2838412959912135</v>
      </c>
      <c r="G72" s="71">
        <v>1525</v>
      </c>
      <c r="H72" s="71">
        <v>285</v>
      </c>
      <c r="I72" s="71">
        <v>1810</v>
      </c>
      <c r="J72" s="289">
        <f t="shared" si="3"/>
        <v>0.12424492037342119</v>
      </c>
    </row>
    <row r="73" spans="1:11" x14ac:dyDescent="0.3">
      <c r="A73" s="136" t="s">
        <v>62</v>
      </c>
      <c r="B73" s="128">
        <f>SUM(B5:B72)</f>
        <v>4692850</v>
      </c>
      <c r="C73" s="128" t="s">
        <v>223</v>
      </c>
      <c r="D73" s="128">
        <f>SUM(D5:D72)</f>
        <v>797011</v>
      </c>
      <c r="E73" s="128">
        <f>SUM(E5:E72)</f>
        <v>18605516</v>
      </c>
      <c r="F73" s="287">
        <f t="shared" si="2"/>
        <v>3.964651757460818</v>
      </c>
      <c r="G73" s="128">
        <f>SUM(G5:G72)</f>
        <v>5200570</v>
      </c>
      <c r="H73" s="128">
        <f t="shared" ref="H73:I73" si="4">SUM(H5:H72)</f>
        <v>77188</v>
      </c>
      <c r="I73" s="128">
        <f t="shared" si="4"/>
        <v>5277758</v>
      </c>
      <c r="J73" s="290">
        <f t="shared" si="3"/>
        <v>1.124638119692724</v>
      </c>
    </row>
    <row r="74" spans="1:11" s="111" customFormat="1" x14ac:dyDescent="0.3">
      <c r="A74" s="183" t="s">
        <v>82</v>
      </c>
      <c r="B74" s="111" t="s">
        <v>311</v>
      </c>
      <c r="E74" s="271"/>
      <c r="F74" s="111">
        <v>4.8</v>
      </c>
      <c r="H74" s="271"/>
      <c r="J74" s="289"/>
      <c r="K74" s="112"/>
    </row>
    <row r="75" spans="1:11" s="70" customFormat="1" x14ac:dyDescent="0.3">
      <c r="B75" s="70" t="s">
        <v>224</v>
      </c>
      <c r="E75" s="271"/>
      <c r="H75" s="271"/>
      <c r="J75" s="284"/>
      <c r="K75" s="117"/>
    </row>
    <row r="79" spans="1:11" x14ac:dyDescent="0.3">
      <c r="A79" s="19" t="s">
        <v>297</v>
      </c>
      <c r="F79" s="70" t="s">
        <v>298</v>
      </c>
    </row>
  </sheetData>
  <mergeCells count="7">
    <mergeCell ref="E3:F3"/>
    <mergeCell ref="G3:J3"/>
    <mergeCell ref="A1:J2"/>
    <mergeCell ref="A3:A4"/>
    <mergeCell ref="B3:B4"/>
    <mergeCell ref="D3:D4"/>
    <mergeCell ref="C3:C4"/>
  </mergeCells>
  <phoneticPr fontId="0" type="noConversion"/>
  <printOptions horizontalCentered="1" verticalCentered="1" gridLines="1"/>
  <pageMargins left="0.75" right="0.75" top="0.75" bottom="0.86" header="0.5" footer="0.5"/>
  <pageSetup scale="89" orientation="landscape" r:id="rId1"/>
  <headerFooter alignWithMargins="0">
    <oddFooter>&amp;C&amp;"Garamond,Regular"&amp;P</oddFooter>
  </headerFooter>
  <rowBreaks count="1" manualBreakCount="1">
    <brk id="39" max="9" man="1"/>
  </rowBreaks>
  <ignoredErrors>
    <ignoredError sqref="F7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Normal="100" workbookViewId="0">
      <pane xSplit="1" ySplit="4" topLeftCell="C65" activePane="bottomRight" state="frozen"/>
      <selection pane="topRight" activeCell="C1" sqref="C1"/>
      <selection pane="bottomLeft" activeCell="A3" sqref="A3"/>
      <selection pane="bottomRight" activeCell="M75" sqref="M75"/>
    </sheetView>
  </sheetViews>
  <sheetFormatPr defaultRowHeight="12.5" x14ac:dyDescent="0.25"/>
  <cols>
    <col min="1" max="1" width="29.1796875" style="39" customWidth="1"/>
    <col min="2" max="2" width="9.81640625" style="39" customWidth="1"/>
    <col min="3" max="3" width="1.81640625" style="39" bestFit="1" customWidth="1"/>
    <col min="4" max="5" width="11.81640625" style="39" customWidth="1"/>
    <col min="6" max="6" width="10.54296875" style="39" customWidth="1"/>
    <col min="7" max="7" width="11.1796875" style="39" customWidth="1"/>
    <col min="8" max="8" width="9.81640625" style="39" customWidth="1"/>
    <col min="9" max="9" width="9" style="39" customWidth="1"/>
    <col min="10" max="11" width="9.81640625" style="39" customWidth="1"/>
    <col min="12" max="12" width="9.81640625" style="272" customWidth="1"/>
    <col min="13" max="13" width="9.1796875" style="276"/>
    <col min="14" max="16384" width="8.7265625" style="39"/>
  </cols>
  <sheetData>
    <row r="1" spans="1:13" ht="12.5" customHeight="1" x14ac:dyDescent="0.25">
      <c r="A1" s="353" t="s">
        <v>100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</row>
    <row r="2" spans="1:13" ht="12.5" customHeight="1" x14ac:dyDescent="0.25">
      <c r="A2" s="355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 s="142" customFormat="1" ht="13" x14ac:dyDescent="0.3">
      <c r="A3" s="358" t="s">
        <v>23</v>
      </c>
      <c r="B3" s="360" t="s">
        <v>2</v>
      </c>
      <c r="C3" s="360"/>
      <c r="D3" s="357" t="s">
        <v>101</v>
      </c>
      <c r="E3" s="357"/>
      <c r="F3" s="357"/>
      <c r="G3" s="357"/>
      <c r="H3" s="357" t="s">
        <v>102</v>
      </c>
      <c r="I3" s="357"/>
      <c r="J3" s="357"/>
      <c r="K3" s="357"/>
      <c r="L3" s="357"/>
      <c r="M3" s="357"/>
    </row>
    <row r="4" spans="1:13" s="143" customFormat="1" ht="52" x14ac:dyDescent="0.3">
      <c r="A4" s="359"/>
      <c r="B4" s="351"/>
      <c r="C4" s="361"/>
      <c r="D4" s="238" t="s">
        <v>103</v>
      </c>
      <c r="E4" s="238" t="s">
        <v>104</v>
      </c>
      <c r="F4" s="238" t="s">
        <v>105</v>
      </c>
      <c r="G4" s="238" t="s">
        <v>106</v>
      </c>
      <c r="H4" s="238" t="s">
        <v>107</v>
      </c>
      <c r="I4" s="238" t="s">
        <v>312</v>
      </c>
      <c r="J4" s="238" t="s">
        <v>108</v>
      </c>
      <c r="K4" s="238" t="s">
        <v>109</v>
      </c>
      <c r="L4" s="238" t="s">
        <v>110</v>
      </c>
      <c r="M4" s="285" t="s">
        <v>294</v>
      </c>
    </row>
    <row r="5" spans="1:13" ht="13" x14ac:dyDescent="0.3">
      <c r="A5" s="113" t="s">
        <v>232</v>
      </c>
      <c r="B5" s="71">
        <v>62577</v>
      </c>
      <c r="C5" s="71"/>
      <c r="D5" s="71">
        <v>42</v>
      </c>
      <c r="E5" s="286">
        <f>D5/(B5/5000)</f>
        <v>3.3558655736133085</v>
      </c>
      <c r="F5" s="71">
        <v>23</v>
      </c>
      <c r="G5" s="71">
        <f>F5+D5</f>
        <v>65</v>
      </c>
      <c r="H5" s="71">
        <v>31448</v>
      </c>
      <c r="I5" s="286">
        <f>H5/B5</f>
        <v>0.50254885980472064</v>
      </c>
      <c r="J5" s="71">
        <v>1122</v>
      </c>
      <c r="K5" s="71">
        <v>468</v>
      </c>
      <c r="L5" s="71">
        <v>1590</v>
      </c>
      <c r="M5" s="230">
        <v>6812</v>
      </c>
    </row>
    <row r="6" spans="1:13" ht="13" x14ac:dyDescent="0.3">
      <c r="A6" s="113" t="s">
        <v>31</v>
      </c>
      <c r="B6" s="71">
        <v>25683</v>
      </c>
      <c r="C6" s="71"/>
      <c r="D6" s="71">
        <v>28</v>
      </c>
      <c r="E6" s="286">
        <f t="shared" ref="E6:E69" si="0">D6/(B6/5000)</f>
        <v>5.4510765876260567</v>
      </c>
      <c r="F6" s="71">
        <v>17</v>
      </c>
      <c r="G6" s="71">
        <f t="shared" ref="G6:G69" si="1">F6+D6</f>
        <v>45</v>
      </c>
      <c r="H6" s="71">
        <v>25864</v>
      </c>
      <c r="I6" s="286">
        <f t="shared" ref="I6:I69" si="2">H6/B6</f>
        <v>1.0070474633025737</v>
      </c>
      <c r="J6" s="71">
        <v>177</v>
      </c>
      <c r="K6" s="71">
        <v>1486</v>
      </c>
      <c r="L6" s="71">
        <v>1663</v>
      </c>
      <c r="M6" s="230">
        <v>10372</v>
      </c>
    </row>
    <row r="7" spans="1:13" ht="13" x14ac:dyDescent="0.3">
      <c r="A7" s="113" t="s">
        <v>233</v>
      </c>
      <c r="B7" s="71">
        <v>119455</v>
      </c>
      <c r="C7" s="71"/>
      <c r="D7" s="71">
        <v>116</v>
      </c>
      <c r="E7" s="286">
        <f t="shared" si="0"/>
        <v>4.8553848729647155</v>
      </c>
      <c r="F7" s="71">
        <v>44</v>
      </c>
      <c r="G7" s="71">
        <f t="shared" si="1"/>
        <v>160</v>
      </c>
      <c r="H7" s="71">
        <v>215794</v>
      </c>
      <c r="I7" s="286">
        <f t="shared" si="2"/>
        <v>1.8064877987526684</v>
      </c>
      <c r="J7" s="71">
        <v>303214</v>
      </c>
      <c r="K7" s="71">
        <v>101501</v>
      </c>
      <c r="L7" s="71">
        <v>404715</v>
      </c>
      <c r="M7" s="230">
        <v>33784</v>
      </c>
    </row>
    <row r="8" spans="1:13" ht="13" x14ac:dyDescent="0.3">
      <c r="A8" s="113" t="s">
        <v>234</v>
      </c>
      <c r="B8" s="71">
        <v>22842</v>
      </c>
      <c r="C8" s="71"/>
      <c r="D8" s="71">
        <v>30</v>
      </c>
      <c r="E8" s="286">
        <f t="shared" si="0"/>
        <v>6.566850538481745</v>
      </c>
      <c r="F8" s="71">
        <v>18</v>
      </c>
      <c r="G8" s="71">
        <f t="shared" si="1"/>
        <v>48</v>
      </c>
      <c r="H8" s="71">
        <v>19242</v>
      </c>
      <c r="I8" s="286">
        <f t="shared" si="2"/>
        <v>0.84239558707643813</v>
      </c>
      <c r="J8" s="71">
        <v>13868</v>
      </c>
      <c r="K8" s="71">
        <v>675</v>
      </c>
      <c r="L8" s="71">
        <v>14543</v>
      </c>
      <c r="M8" s="230">
        <v>1364</v>
      </c>
    </row>
    <row r="9" spans="1:13" ht="13" x14ac:dyDescent="0.3">
      <c r="A9" s="113" t="s">
        <v>32</v>
      </c>
      <c r="B9" s="71">
        <v>30263</v>
      </c>
      <c r="C9" s="71"/>
      <c r="D9" s="71">
        <v>18</v>
      </c>
      <c r="E9" s="286">
        <f t="shared" si="0"/>
        <v>2.9739285596272675</v>
      </c>
      <c r="F9" s="71">
        <v>12</v>
      </c>
      <c r="G9" s="71">
        <f t="shared" si="1"/>
        <v>30</v>
      </c>
      <c r="H9" s="71">
        <v>21936</v>
      </c>
      <c r="I9" s="286">
        <f t="shared" si="2"/>
        <v>0.72484552093315269</v>
      </c>
      <c r="J9" s="71">
        <v>454</v>
      </c>
      <c r="K9" s="71">
        <v>1034</v>
      </c>
      <c r="L9" s="71">
        <v>1488</v>
      </c>
      <c r="M9" s="230">
        <v>7818</v>
      </c>
    </row>
    <row r="10" spans="1:13" ht="13" x14ac:dyDescent="0.3">
      <c r="A10" s="113" t="s">
        <v>235</v>
      </c>
      <c r="B10" s="71">
        <v>41103</v>
      </c>
      <c r="C10" s="71"/>
      <c r="D10" s="71">
        <v>17</v>
      </c>
      <c r="E10" s="286">
        <f t="shared" si="0"/>
        <v>2.0679755735591079</v>
      </c>
      <c r="F10" s="71">
        <v>13</v>
      </c>
      <c r="G10" s="71">
        <f t="shared" si="1"/>
        <v>30</v>
      </c>
      <c r="H10" s="71">
        <v>13559</v>
      </c>
      <c r="I10" s="286">
        <f t="shared" si="2"/>
        <v>0.32987859766926986</v>
      </c>
      <c r="J10" s="71">
        <v>680</v>
      </c>
      <c r="K10" s="71">
        <v>0</v>
      </c>
      <c r="L10" s="71">
        <v>680</v>
      </c>
      <c r="M10" s="230">
        <v>408</v>
      </c>
    </row>
    <row r="11" spans="1:13" ht="13" x14ac:dyDescent="0.3">
      <c r="A11" s="113" t="s">
        <v>236</v>
      </c>
      <c r="B11" s="71">
        <v>36462</v>
      </c>
      <c r="C11" s="71"/>
      <c r="D11" s="71">
        <v>27</v>
      </c>
      <c r="E11" s="286">
        <f t="shared" si="0"/>
        <v>3.7024847786736879</v>
      </c>
      <c r="F11" s="71">
        <v>32</v>
      </c>
      <c r="G11" s="71">
        <f t="shared" si="1"/>
        <v>59</v>
      </c>
      <c r="H11" s="71">
        <v>23711</v>
      </c>
      <c r="I11" s="286">
        <f t="shared" si="2"/>
        <v>0.65029345620097634</v>
      </c>
      <c r="J11" s="71">
        <v>7690</v>
      </c>
      <c r="K11" s="71">
        <v>4482</v>
      </c>
      <c r="L11" s="71">
        <v>12172</v>
      </c>
      <c r="M11" s="230">
        <v>4416</v>
      </c>
    </row>
    <row r="12" spans="1:13" ht="13" x14ac:dyDescent="0.3">
      <c r="A12" s="113" t="s">
        <v>33</v>
      </c>
      <c r="B12" s="71">
        <v>13786</v>
      </c>
      <c r="C12" s="71"/>
      <c r="D12" s="71">
        <v>20</v>
      </c>
      <c r="E12" s="286">
        <f t="shared" si="0"/>
        <v>7.2537356738720442</v>
      </c>
      <c r="F12" s="71">
        <v>15</v>
      </c>
      <c r="G12" s="71">
        <f t="shared" si="1"/>
        <v>35</v>
      </c>
      <c r="H12" s="71">
        <v>7703</v>
      </c>
      <c r="I12" s="286">
        <f t="shared" si="2"/>
        <v>0.55875525895836353</v>
      </c>
      <c r="J12" s="71">
        <v>156</v>
      </c>
      <c r="K12" s="71">
        <v>7047</v>
      </c>
      <c r="L12" s="71">
        <v>7203</v>
      </c>
      <c r="M12" s="230">
        <v>43115</v>
      </c>
    </row>
    <row r="13" spans="1:13" ht="13" x14ac:dyDescent="0.3">
      <c r="A13" s="113" t="s">
        <v>237</v>
      </c>
      <c r="B13" s="71">
        <v>125175</v>
      </c>
      <c r="C13" s="71"/>
      <c r="D13" s="71">
        <v>96</v>
      </c>
      <c r="E13" s="286">
        <f t="shared" si="0"/>
        <v>3.8346315158777711</v>
      </c>
      <c r="F13" s="71">
        <v>78</v>
      </c>
      <c r="G13" s="71">
        <f t="shared" si="1"/>
        <v>174</v>
      </c>
      <c r="H13" s="71">
        <v>64639</v>
      </c>
      <c r="I13" s="286">
        <f t="shared" si="2"/>
        <v>0.51638905532254842</v>
      </c>
      <c r="J13" s="71">
        <v>161128</v>
      </c>
      <c r="K13" s="71">
        <v>30604</v>
      </c>
      <c r="L13" s="71">
        <v>191732</v>
      </c>
      <c r="M13" s="230">
        <v>5556</v>
      </c>
    </row>
    <row r="14" spans="1:13" ht="13" x14ac:dyDescent="0.3">
      <c r="A14" s="113" t="s">
        <v>34</v>
      </c>
      <c r="B14" s="71">
        <v>198788</v>
      </c>
      <c r="C14" s="71"/>
      <c r="D14" s="71">
        <v>137</v>
      </c>
      <c r="E14" s="286">
        <f t="shared" si="0"/>
        <v>3.445882045193875</v>
      </c>
      <c r="F14" s="71">
        <v>165</v>
      </c>
      <c r="G14" s="71">
        <f t="shared" si="1"/>
        <v>302</v>
      </c>
      <c r="H14" s="71">
        <v>208206</v>
      </c>
      <c r="I14" s="286">
        <f t="shared" si="2"/>
        <v>1.0473771052578627</v>
      </c>
      <c r="J14" s="71">
        <v>354629</v>
      </c>
      <c r="K14" s="71">
        <v>838478</v>
      </c>
      <c r="L14" s="71">
        <v>1193107</v>
      </c>
      <c r="M14" s="230">
        <v>69571</v>
      </c>
    </row>
    <row r="15" spans="1:13" ht="13" x14ac:dyDescent="0.3">
      <c r="A15" s="113" t="s">
        <v>35</v>
      </c>
      <c r="B15" s="71">
        <v>9993</v>
      </c>
      <c r="C15" s="71"/>
      <c r="D15" s="71">
        <v>5</v>
      </c>
      <c r="E15" s="286">
        <f t="shared" si="0"/>
        <v>2.5017512258581007</v>
      </c>
      <c r="F15" s="71">
        <v>5</v>
      </c>
      <c r="G15" s="71">
        <f t="shared" si="1"/>
        <v>10</v>
      </c>
      <c r="H15" s="71">
        <v>3839</v>
      </c>
      <c r="I15" s="286">
        <f t="shared" si="2"/>
        <v>0.38416891824276994</v>
      </c>
      <c r="J15" s="71">
        <v>20</v>
      </c>
      <c r="K15" s="71">
        <v>5</v>
      </c>
      <c r="L15" s="71">
        <v>25</v>
      </c>
      <c r="M15" s="256" t="s">
        <v>318</v>
      </c>
    </row>
    <row r="16" spans="1:13" ht="13" x14ac:dyDescent="0.3">
      <c r="A16" s="113" t="s">
        <v>36</v>
      </c>
      <c r="B16" s="71">
        <v>6817</v>
      </c>
      <c r="C16" s="71"/>
      <c r="D16" s="71">
        <v>45</v>
      </c>
      <c r="E16" s="286">
        <f t="shared" si="0"/>
        <v>33.005720991638555</v>
      </c>
      <c r="F16" s="71">
        <v>24</v>
      </c>
      <c r="G16" s="71">
        <f t="shared" si="1"/>
        <v>69</v>
      </c>
      <c r="H16" s="71">
        <v>7508</v>
      </c>
      <c r="I16" s="286">
        <f t="shared" si="2"/>
        <v>1.1013642364676544</v>
      </c>
      <c r="J16" s="71">
        <v>2696</v>
      </c>
      <c r="K16" s="71">
        <v>5323</v>
      </c>
      <c r="L16" s="71">
        <v>8019</v>
      </c>
      <c r="M16" s="256">
        <v>22620</v>
      </c>
    </row>
    <row r="17" spans="1:13" ht="13" x14ac:dyDescent="0.3">
      <c r="A17" s="113" t="s">
        <v>238</v>
      </c>
      <c r="B17" s="71">
        <v>10147</v>
      </c>
      <c r="C17" s="71"/>
      <c r="D17" s="71">
        <v>23</v>
      </c>
      <c r="E17" s="286">
        <f t="shared" si="0"/>
        <v>11.333399034197301</v>
      </c>
      <c r="F17" s="71">
        <v>7</v>
      </c>
      <c r="G17" s="71">
        <f t="shared" si="1"/>
        <v>30</v>
      </c>
      <c r="H17" s="71">
        <v>9011</v>
      </c>
      <c r="I17" s="286">
        <f t="shared" si="2"/>
        <v>0.88804572780132063</v>
      </c>
      <c r="J17" s="71">
        <v>61</v>
      </c>
      <c r="K17" s="71">
        <v>0</v>
      </c>
      <c r="L17" s="71">
        <v>61</v>
      </c>
      <c r="M17" s="230">
        <v>8210</v>
      </c>
    </row>
    <row r="18" spans="1:13" ht="13" x14ac:dyDescent="0.3">
      <c r="A18" s="113" t="s">
        <v>239</v>
      </c>
      <c r="B18" s="71">
        <v>16295</v>
      </c>
      <c r="C18" s="71"/>
      <c r="D18" s="71">
        <v>42</v>
      </c>
      <c r="E18" s="286">
        <f t="shared" si="0"/>
        <v>12.887388769561216</v>
      </c>
      <c r="F18" s="71">
        <v>15</v>
      </c>
      <c r="G18" s="71">
        <f t="shared" si="1"/>
        <v>57</v>
      </c>
      <c r="H18" s="71">
        <v>14699</v>
      </c>
      <c r="I18" s="286">
        <f t="shared" si="2"/>
        <v>0.90205584535133476</v>
      </c>
      <c r="J18" s="71">
        <v>15919</v>
      </c>
      <c r="K18" s="71">
        <v>9165</v>
      </c>
      <c r="L18" s="71">
        <v>25084</v>
      </c>
      <c r="M18" s="230">
        <v>4853</v>
      </c>
    </row>
    <row r="19" spans="1:13" ht="13" x14ac:dyDescent="0.3">
      <c r="A19" s="113" t="s">
        <v>240</v>
      </c>
      <c r="B19" s="71">
        <v>20142</v>
      </c>
      <c r="C19" s="71"/>
      <c r="D19" s="71">
        <v>29</v>
      </c>
      <c r="E19" s="286">
        <f t="shared" si="0"/>
        <v>7.1988878959388334</v>
      </c>
      <c r="F19" s="71">
        <v>24</v>
      </c>
      <c r="G19" s="71">
        <f t="shared" si="1"/>
        <v>53</v>
      </c>
      <c r="H19" s="71">
        <v>13203</v>
      </c>
      <c r="I19" s="286">
        <f t="shared" si="2"/>
        <v>0.65549597855227881</v>
      </c>
      <c r="J19" s="71">
        <v>1721</v>
      </c>
      <c r="K19" s="71">
        <v>2144</v>
      </c>
      <c r="L19" s="71">
        <v>3865</v>
      </c>
      <c r="M19" s="230">
        <v>6133</v>
      </c>
    </row>
    <row r="20" spans="1:13" ht="13" x14ac:dyDescent="0.3">
      <c r="A20" s="113" t="s">
        <v>63</v>
      </c>
      <c r="B20" s="71">
        <v>27052</v>
      </c>
      <c r="C20" s="71"/>
      <c r="D20" s="71">
        <v>78</v>
      </c>
      <c r="E20" s="286">
        <f t="shared" si="0"/>
        <v>14.416678988614519</v>
      </c>
      <c r="F20" s="71">
        <v>29</v>
      </c>
      <c r="G20" s="71">
        <f t="shared" si="1"/>
        <v>107</v>
      </c>
      <c r="H20" s="71">
        <v>23625</v>
      </c>
      <c r="I20" s="286">
        <f t="shared" si="2"/>
        <v>0.87331805411799501</v>
      </c>
      <c r="J20" s="71">
        <v>214</v>
      </c>
      <c r="K20" s="71">
        <v>2415</v>
      </c>
      <c r="L20" s="71">
        <v>2629</v>
      </c>
      <c r="M20" s="230">
        <v>5665</v>
      </c>
    </row>
    <row r="21" spans="1:13" ht="13" x14ac:dyDescent="0.3">
      <c r="A21" s="113" t="s">
        <v>241</v>
      </c>
      <c r="B21" s="71">
        <v>446753</v>
      </c>
      <c r="C21" s="71"/>
      <c r="D21" s="71">
        <v>741</v>
      </c>
      <c r="E21" s="286">
        <f t="shared" si="0"/>
        <v>8.2931731851828641</v>
      </c>
      <c r="F21" s="71">
        <v>387</v>
      </c>
      <c r="G21" s="71">
        <f t="shared" si="1"/>
        <v>1128</v>
      </c>
      <c r="H21" s="71">
        <v>718128</v>
      </c>
      <c r="I21" s="286">
        <f t="shared" si="2"/>
        <v>1.6074385622480432</v>
      </c>
      <c r="J21" s="71">
        <v>1098080</v>
      </c>
      <c r="K21" s="71">
        <v>4441152</v>
      </c>
      <c r="L21" s="71">
        <v>5539232</v>
      </c>
      <c r="M21" s="230">
        <v>1019216</v>
      </c>
    </row>
    <row r="22" spans="1:13" ht="13" x14ac:dyDescent="0.3">
      <c r="A22" s="113" t="s">
        <v>242</v>
      </c>
      <c r="B22" s="71">
        <v>7307</v>
      </c>
      <c r="C22" s="71"/>
      <c r="D22" s="71">
        <v>13</v>
      </c>
      <c r="E22" s="286">
        <f t="shared" si="0"/>
        <v>8.8955795812234832</v>
      </c>
      <c r="F22" s="71">
        <v>7</v>
      </c>
      <c r="G22" s="71">
        <f t="shared" si="1"/>
        <v>20</v>
      </c>
      <c r="H22" s="71">
        <v>6480</v>
      </c>
      <c r="I22" s="286">
        <f t="shared" si="2"/>
        <v>0.88682085671274125</v>
      </c>
      <c r="J22" s="71">
        <v>315</v>
      </c>
      <c r="K22" s="71">
        <v>6807</v>
      </c>
      <c r="L22" s="71">
        <v>7122</v>
      </c>
      <c r="M22" s="230">
        <v>1218</v>
      </c>
    </row>
    <row r="23" spans="1:13" ht="13" x14ac:dyDescent="0.3">
      <c r="A23" s="113" t="s">
        <v>243</v>
      </c>
      <c r="B23" s="71">
        <v>33743</v>
      </c>
      <c r="C23" s="71"/>
      <c r="D23" s="71">
        <v>35</v>
      </c>
      <c r="E23" s="286">
        <f t="shared" si="0"/>
        <v>5.1862608541030735</v>
      </c>
      <c r="F23" s="71">
        <v>18</v>
      </c>
      <c r="G23" s="71">
        <f t="shared" si="1"/>
        <v>53</v>
      </c>
      <c r="H23" s="71">
        <v>24699</v>
      </c>
      <c r="I23" s="286">
        <f t="shared" si="2"/>
        <v>0.73197403905995317</v>
      </c>
      <c r="J23" s="71">
        <v>958</v>
      </c>
      <c r="K23" s="71">
        <v>2029</v>
      </c>
      <c r="L23" s="71">
        <v>2987</v>
      </c>
      <c r="M23" s="230">
        <v>5427</v>
      </c>
    </row>
    <row r="24" spans="1:13" ht="13" x14ac:dyDescent="0.3">
      <c r="A24" s="24" t="s">
        <v>303</v>
      </c>
      <c r="B24" s="71">
        <v>20410</v>
      </c>
      <c r="C24" s="71"/>
      <c r="D24" s="71">
        <v>31</v>
      </c>
      <c r="E24" s="286">
        <f t="shared" si="0"/>
        <v>7.5943165115139637</v>
      </c>
      <c r="F24" s="71">
        <v>10</v>
      </c>
      <c r="G24" s="71">
        <f t="shared" si="1"/>
        <v>41</v>
      </c>
      <c r="H24" s="71">
        <v>12641</v>
      </c>
      <c r="I24" s="286">
        <f t="shared" si="2"/>
        <v>0.61935325820676135</v>
      </c>
      <c r="J24" s="71">
        <v>546</v>
      </c>
      <c r="K24" s="71">
        <v>3591</v>
      </c>
      <c r="L24" s="71">
        <v>4137</v>
      </c>
      <c r="M24" s="230">
        <v>7526</v>
      </c>
    </row>
    <row r="25" spans="1:13" ht="13" x14ac:dyDescent="0.3">
      <c r="A25" s="113" t="s">
        <v>244</v>
      </c>
      <c r="B25" s="71">
        <v>22343</v>
      </c>
      <c r="C25" s="71"/>
      <c r="D25" s="71">
        <v>29</v>
      </c>
      <c r="E25" s="286">
        <f t="shared" si="0"/>
        <v>6.4897283265452259</v>
      </c>
      <c r="F25" s="71">
        <v>13</v>
      </c>
      <c r="G25" s="71">
        <f t="shared" si="1"/>
        <v>42</v>
      </c>
      <c r="H25" s="71">
        <v>2474</v>
      </c>
      <c r="I25" s="286">
        <f t="shared" si="2"/>
        <v>0.11072819227498545</v>
      </c>
      <c r="J25" s="71">
        <v>1315</v>
      </c>
      <c r="K25" s="71">
        <v>1159</v>
      </c>
      <c r="L25" s="71">
        <v>2474</v>
      </c>
      <c r="M25" s="230">
        <v>26917</v>
      </c>
    </row>
    <row r="26" spans="1:13" ht="13" x14ac:dyDescent="0.3">
      <c r="A26" s="113" t="s">
        <v>37</v>
      </c>
      <c r="B26" s="71">
        <v>74103</v>
      </c>
      <c r="C26" s="71"/>
      <c r="D26" s="71">
        <v>70</v>
      </c>
      <c r="E26" s="286">
        <f t="shared" si="0"/>
        <v>4.7231556077351788</v>
      </c>
      <c r="F26" s="71">
        <v>22</v>
      </c>
      <c r="G26" s="71">
        <f t="shared" si="1"/>
        <v>92</v>
      </c>
      <c r="H26" s="71">
        <v>52049</v>
      </c>
      <c r="I26" s="286">
        <f t="shared" si="2"/>
        <v>0.70238721779145241</v>
      </c>
      <c r="J26" s="71">
        <v>20380</v>
      </c>
      <c r="K26" s="71">
        <v>45298</v>
      </c>
      <c r="L26" s="71">
        <v>65678</v>
      </c>
      <c r="M26" s="230">
        <v>18901</v>
      </c>
    </row>
    <row r="27" spans="1:13" ht="13" x14ac:dyDescent="0.3">
      <c r="A27" s="113" t="s">
        <v>245</v>
      </c>
      <c r="B27" s="71">
        <v>33095</v>
      </c>
      <c r="C27" s="71"/>
      <c r="D27" s="71">
        <v>66</v>
      </c>
      <c r="E27" s="286">
        <f t="shared" si="0"/>
        <v>9.9712947575162421</v>
      </c>
      <c r="F27" s="71">
        <v>33</v>
      </c>
      <c r="G27" s="71">
        <f t="shared" si="1"/>
        <v>99</v>
      </c>
      <c r="H27" s="71">
        <v>35519</v>
      </c>
      <c r="I27" s="286">
        <f t="shared" si="2"/>
        <v>1.0732436924006648</v>
      </c>
      <c r="J27" s="71">
        <v>21828</v>
      </c>
      <c r="K27" s="71">
        <v>29767</v>
      </c>
      <c r="L27" s="71">
        <v>51595</v>
      </c>
      <c r="M27" s="230">
        <v>64824</v>
      </c>
    </row>
    <row r="28" spans="1:13" ht="13" x14ac:dyDescent="0.3">
      <c r="A28" s="113" t="s">
        <v>38</v>
      </c>
      <c r="B28" s="71">
        <v>15858</v>
      </c>
      <c r="C28" s="71"/>
      <c r="D28" s="71">
        <v>46</v>
      </c>
      <c r="E28" s="286">
        <f t="shared" si="0"/>
        <v>14.503720519611552</v>
      </c>
      <c r="F28" s="71">
        <v>19</v>
      </c>
      <c r="G28" s="71">
        <f t="shared" si="1"/>
        <v>65</v>
      </c>
      <c r="H28" s="71">
        <v>71907</v>
      </c>
      <c r="I28" s="286">
        <f t="shared" si="2"/>
        <v>4.5344305713204696</v>
      </c>
      <c r="J28" s="71">
        <v>12787</v>
      </c>
      <c r="K28" s="71">
        <v>9343</v>
      </c>
      <c r="L28" s="71">
        <v>22130</v>
      </c>
      <c r="M28" s="230">
        <v>22175</v>
      </c>
    </row>
    <row r="29" spans="1:13" ht="13" x14ac:dyDescent="0.3">
      <c r="A29" s="113" t="s">
        <v>246</v>
      </c>
      <c r="B29" s="71">
        <v>31439</v>
      </c>
      <c r="C29" s="71"/>
      <c r="D29" s="71">
        <v>35</v>
      </c>
      <c r="E29" s="286">
        <f t="shared" si="0"/>
        <v>5.5663348070867391</v>
      </c>
      <c r="F29" s="71">
        <v>20</v>
      </c>
      <c r="G29" s="71">
        <f t="shared" si="1"/>
        <v>55</v>
      </c>
      <c r="H29" s="71">
        <v>20808</v>
      </c>
      <c r="I29" s="286">
        <f t="shared" si="2"/>
        <v>0.66185311237634781</v>
      </c>
      <c r="J29" s="71">
        <v>2274</v>
      </c>
      <c r="K29" s="71">
        <v>799</v>
      </c>
      <c r="L29" s="71">
        <v>3073</v>
      </c>
      <c r="M29" s="230">
        <v>4310</v>
      </c>
    </row>
    <row r="30" spans="1:13" ht="13" x14ac:dyDescent="0.3">
      <c r="A30" s="113" t="s">
        <v>39</v>
      </c>
      <c r="B30" s="71">
        <v>436275</v>
      </c>
      <c r="C30" s="71"/>
      <c r="D30" s="71">
        <v>391</v>
      </c>
      <c r="E30" s="286">
        <f t="shared" si="0"/>
        <v>4.4811185605409438</v>
      </c>
      <c r="F30" s="71">
        <v>215</v>
      </c>
      <c r="G30" s="71">
        <f t="shared" si="1"/>
        <v>606</v>
      </c>
      <c r="H30" s="71">
        <v>370494</v>
      </c>
      <c r="I30" s="286">
        <f t="shared" si="2"/>
        <v>0.8492212480660134</v>
      </c>
      <c r="J30" s="71">
        <v>399827</v>
      </c>
      <c r="K30" s="71">
        <v>174438</v>
      </c>
      <c r="L30" s="71">
        <v>574265</v>
      </c>
      <c r="M30" s="230">
        <v>1909093</v>
      </c>
    </row>
    <row r="31" spans="1:13" ht="13" x14ac:dyDescent="0.3">
      <c r="A31" s="113" t="s">
        <v>247</v>
      </c>
      <c r="B31" s="71">
        <v>10183</v>
      </c>
      <c r="C31" s="71"/>
      <c r="D31" s="71">
        <v>7</v>
      </c>
      <c r="E31" s="286">
        <f t="shared" si="0"/>
        <v>3.4371010507708926</v>
      </c>
      <c r="F31" s="71">
        <v>6</v>
      </c>
      <c r="G31" s="71">
        <f t="shared" si="1"/>
        <v>13</v>
      </c>
      <c r="H31" s="71">
        <v>8380</v>
      </c>
      <c r="I31" s="286">
        <f t="shared" si="2"/>
        <v>0.82294019444171662</v>
      </c>
      <c r="J31" s="71">
        <v>31</v>
      </c>
      <c r="K31" s="71">
        <v>0</v>
      </c>
      <c r="L31" s="71">
        <v>31</v>
      </c>
      <c r="M31" s="230">
        <v>498</v>
      </c>
    </row>
    <row r="32" spans="1:13" ht="13" x14ac:dyDescent="0.3">
      <c r="A32" s="113" t="s">
        <v>64</v>
      </c>
      <c r="B32" s="71">
        <v>1205</v>
      </c>
      <c r="C32" s="71"/>
      <c r="D32" s="71">
        <v>10</v>
      </c>
      <c r="E32" s="286">
        <f t="shared" si="0"/>
        <v>41.49377593360996</v>
      </c>
      <c r="F32" s="71">
        <v>1</v>
      </c>
      <c r="G32" s="71">
        <f t="shared" si="1"/>
        <v>11</v>
      </c>
      <c r="H32" s="71">
        <v>7250</v>
      </c>
      <c r="I32" s="286">
        <f t="shared" si="2"/>
        <v>6.0165975103734439</v>
      </c>
      <c r="J32" s="70">
        <v>10</v>
      </c>
      <c r="K32" s="71">
        <v>0</v>
      </c>
      <c r="L32" s="71">
        <v>10</v>
      </c>
      <c r="M32" s="230">
        <v>1950</v>
      </c>
    </row>
    <row r="33" spans="1:13" ht="13" x14ac:dyDescent="0.3">
      <c r="A33" s="113" t="s">
        <v>40</v>
      </c>
      <c r="B33" s="71">
        <v>240098</v>
      </c>
      <c r="C33" s="71"/>
      <c r="D33" s="71">
        <v>280</v>
      </c>
      <c r="E33" s="286">
        <f t="shared" si="0"/>
        <v>5.83095236111921</v>
      </c>
      <c r="F33" s="71">
        <v>125</v>
      </c>
      <c r="G33" s="71">
        <f t="shared" si="1"/>
        <v>405</v>
      </c>
      <c r="H33" s="71">
        <v>386062</v>
      </c>
      <c r="I33" s="286">
        <f t="shared" si="2"/>
        <v>1.6079350931702887</v>
      </c>
      <c r="J33" s="71">
        <v>94579</v>
      </c>
      <c r="K33" s="71">
        <v>105272</v>
      </c>
      <c r="L33" s="71">
        <v>199851</v>
      </c>
      <c r="M33" s="230">
        <v>117244</v>
      </c>
    </row>
    <row r="34" spans="1:13" ht="13" x14ac:dyDescent="0.3">
      <c r="A34" s="113" t="s">
        <v>41</v>
      </c>
      <c r="B34" s="71">
        <v>98325</v>
      </c>
      <c r="C34" s="71"/>
      <c r="D34" s="71">
        <v>190</v>
      </c>
      <c r="E34" s="286">
        <f t="shared" si="0"/>
        <v>9.6618357487922708</v>
      </c>
      <c r="F34" s="71">
        <v>76</v>
      </c>
      <c r="G34" s="71">
        <f t="shared" si="1"/>
        <v>266</v>
      </c>
      <c r="H34" s="71">
        <v>85384</v>
      </c>
      <c r="I34" s="286">
        <f t="shared" si="2"/>
        <v>0.86838545639460973</v>
      </c>
      <c r="J34" s="71">
        <v>178961</v>
      </c>
      <c r="K34" s="71">
        <v>540949</v>
      </c>
      <c r="L34" s="71">
        <v>719910</v>
      </c>
      <c r="M34" s="230">
        <v>95035</v>
      </c>
    </row>
    <row r="35" spans="1:13" ht="13" x14ac:dyDescent="0.3">
      <c r="A35" s="113" t="s">
        <v>42</v>
      </c>
      <c r="B35" s="71">
        <v>14974</v>
      </c>
      <c r="C35" s="71"/>
      <c r="D35" s="71">
        <v>22</v>
      </c>
      <c r="E35" s="286">
        <f t="shared" si="0"/>
        <v>7.3460665152931748</v>
      </c>
      <c r="F35" s="71">
        <v>12</v>
      </c>
      <c r="G35" s="71">
        <f t="shared" si="1"/>
        <v>34</v>
      </c>
      <c r="H35" s="71">
        <v>12599</v>
      </c>
      <c r="I35" s="286">
        <f t="shared" si="2"/>
        <v>0.84139174569253372</v>
      </c>
      <c r="J35" s="71">
        <v>406</v>
      </c>
      <c r="K35" s="71">
        <v>94</v>
      </c>
      <c r="L35" s="71">
        <v>500</v>
      </c>
      <c r="M35" s="230">
        <v>4372</v>
      </c>
    </row>
    <row r="36" spans="1:13" ht="13" x14ac:dyDescent="0.3">
      <c r="A36" s="113" t="s">
        <v>43</v>
      </c>
      <c r="B36" s="71">
        <v>47774</v>
      </c>
      <c r="C36" s="71"/>
      <c r="D36" s="71">
        <v>65</v>
      </c>
      <c r="E36" s="286">
        <f t="shared" si="0"/>
        <v>6.802863482228827</v>
      </c>
      <c r="F36" s="71">
        <v>31</v>
      </c>
      <c r="G36" s="71">
        <f t="shared" si="1"/>
        <v>96</v>
      </c>
      <c r="H36" s="71">
        <v>117682</v>
      </c>
      <c r="I36" s="286">
        <f t="shared" si="2"/>
        <v>2.4633064009712395</v>
      </c>
      <c r="J36" s="71">
        <v>9197</v>
      </c>
      <c r="K36" s="71">
        <v>32343</v>
      </c>
      <c r="L36" s="71">
        <v>41540</v>
      </c>
      <c r="M36" s="230">
        <v>67523</v>
      </c>
    </row>
    <row r="37" spans="1:13" ht="13" x14ac:dyDescent="0.3">
      <c r="A37" s="113" t="s">
        <v>248</v>
      </c>
      <c r="B37" s="71">
        <v>137788</v>
      </c>
      <c r="C37" s="71"/>
      <c r="D37" s="71">
        <v>163</v>
      </c>
      <c r="E37" s="286">
        <f t="shared" si="0"/>
        <v>5.9148837344326068</v>
      </c>
      <c r="F37" s="71">
        <v>60</v>
      </c>
      <c r="G37" s="71">
        <f t="shared" si="1"/>
        <v>223</v>
      </c>
      <c r="H37" s="71">
        <v>73977</v>
      </c>
      <c r="I37" s="286">
        <f t="shared" si="2"/>
        <v>0.53689000493511774</v>
      </c>
      <c r="J37" s="71">
        <v>353848</v>
      </c>
      <c r="K37" s="71">
        <v>97941</v>
      </c>
      <c r="L37" s="71">
        <v>451789</v>
      </c>
      <c r="M37" s="230">
        <v>41388</v>
      </c>
    </row>
    <row r="38" spans="1:13" ht="13" x14ac:dyDescent="0.3">
      <c r="A38" s="113" t="s">
        <v>44</v>
      </c>
      <c r="B38" s="71">
        <v>11514</v>
      </c>
      <c r="C38" s="71"/>
      <c r="D38" s="71">
        <v>25</v>
      </c>
      <c r="E38" s="286">
        <f t="shared" si="0"/>
        <v>10.856348792774014</v>
      </c>
      <c r="F38" s="71">
        <v>7</v>
      </c>
      <c r="G38" s="71">
        <f t="shared" si="1"/>
        <v>32</v>
      </c>
      <c r="H38" s="71">
        <v>16247</v>
      </c>
      <c r="I38" s="286">
        <f t="shared" si="2"/>
        <v>1.4110647906895952</v>
      </c>
      <c r="J38" s="71">
        <v>947</v>
      </c>
      <c r="K38" s="71">
        <v>0</v>
      </c>
      <c r="L38" s="71">
        <v>947</v>
      </c>
      <c r="M38" s="230">
        <v>8860</v>
      </c>
    </row>
    <row r="39" spans="1:13" ht="13" x14ac:dyDescent="0.3">
      <c r="A39" s="113" t="s">
        <v>45</v>
      </c>
      <c r="B39" s="71">
        <v>26395</v>
      </c>
      <c r="C39" s="71"/>
      <c r="D39" s="71">
        <v>21</v>
      </c>
      <c r="E39" s="286">
        <f t="shared" si="0"/>
        <v>3.9780261413146429</v>
      </c>
      <c r="F39" s="71">
        <v>9</v>
      </c>
      <c r="G39" s="71">
        <f t="shared" si="1"/>
        <v>30</v>
      </c>
      <c r="H39" s="71">
        <v>20768</v>
      </c>
      <c r="I39" s="286">
        <f t="shared" si="2"/>
        <v>0.78681568478878572</v>
      </c>
      <c r="J39" s="71">
        <v>157</v>
      </c>
      <c r="K39" s="71">
        <v>20176</v>
      </c>
      <c r="L39" s="71">
        <v>20333</v>
      </c>
      <c r="M39" s="230">
        <v>1947</v>
      </c>
    </row>
    <row r="40" spans="1:13" ht="13" x14ac:dyDescent="0.3">
      <c r="A40" s="113" t="s">
        <v>46</v>
      </c>
      <c r="B40" s="71">
        <v>11943</v>
      </c>
      <c r="C40" s="71"/>
      <c r="D40" s="71">
        <v>8</v>
      </c>
      <c r="E40" s="286">
        <f t="shared" si="0"/>
        <v>3.3492422339445702</v>
      </c>
      <c r="F40" s="71">
        <v>4</v>
      </c>
      <c r="G40" s="71">
        <f t="shared" si="1"/>
        <v>12</v>
      </c>
      <c r="H40" s="71">
        <v>7857</v>
      </c>
      <c r="I40" s="286">
        <f t="shared" si="2"/>
        <v>0.65787490580256214</v>
      </c>
      <c r="J40" s="71">
        <v>650</v>
      </c>
      <c r="K40" s="71">
        <v>0</v>
      </c>
      <c r="L40" s="71">
        <v>650</v>
      </c>
      <c r="M40" s="256" t="s">
        <v>318</v>
      </c>
    </row>
    <row r="41" spans="1:13" ht="13" x14ac:dyDescent="0.3">
      <c r="A41" s="113" t="s">
        <v>47</v>
      </c>
      <c r="B41" s="71">
        <v>39179</v>
      </c>
      <c r="C41" s="71"/>
      <c r="D41" s="71">
        <v>56</v>
      </c>
      <c r="E41" s="286">
        <f t="shared" si="0"/>
        <v>7.1466857244952653</v>
      </c>
      <c r="F41" s="71">
        <v>32</v>
      </c>
      <c r="G41" s="71">
        <f t="shared" si="1"/>
        <v>88</v>
      </c>
      <c r="H41" s="71">
        <v>25196</v>
      </c>
      <c r="I41" s="286">
        <f t="shared" si="2"/>
        <v>0.64309961969422391</v>
      </c>
      <c r="J41" s="71">
        <v>853</v>
      </c>
      <c r="K41" s="71">
        <v>3821</v>
      </c>
      <c r="L41" s="71">
        <v>4674</v>
      </c>
      <c r="M41" s="256">
        <v>156</v>
      </c>
    </row>
    <row r="42" spans="1:13" ht="13" x14ac:dyDescent="0.3">
      <c r="A42" s="113" t="s">
        <v>249</v>
      </c>
      <c r="B42" s="71">
        <v>389617</v>
      </c>
      <c r="C42" s="71"/>
      <c r="D42" s="71">
        <v>296</v>
      </c>
      <c r="E42" s="286">
        <f t="shared" si="0"/>
        <v>3.7986022170490505</v>
      </c>
      <c r="F42" s="71">
        <v>190</v>
      </c>
      <c r="G42" s="71">
        <f t="shared" si="1"/>
        <v>486</v>
      </c>
      <c r="H42" s="71">
        <v>374376</v>
      </c>
      <c r="I42" s="286">
        <f t="shared" si="2"/>
        <v>0.96088209703375371</v>
      </c>
      <c r="J42" s="71">
        <v>31096</v>
      </c>
      <c r="K42" s="71">
        <v>228724</v>
      </c>
      <c r="L42" s="71">
        <v>259820</v>
      </c>
      <c r="M42" s="256">
        <v>177639</v>
      </c>
    </row>
    <row r="43" spans="1:13" ht="13" x14ac:dyDescent="0.3">
      <c r="A43" s="113" t="s">
        <v>250</v>
      </c>
      <c r="B43" s="71">
        <v>77333</v>
      </c>
      <c r="C43" s="71"/>
      <c r="D43" s="71">
        <v>30</v>
      </c>
      <c r="E43" s="286">
        <f t="shared" si="0"/>
        <v>1.9396635330324701</v>
      </c>
      <c r="F43" s="71">
        <v>10</v>
      </c>
      <c r="G43" s="71">
        <f t="shared" si="1"/>
        <v>40</v>
      </c>
      <c r="H43" s="71">
        <v>43701</v>
      </c>
      <c r="I43" s="286">
        <f t="shared" si="2"/>
        <v>0.56510157371367975</v>
      </c>
      <c r="J43" s="71">
        <v>4436</v>
      </c>
      <c r="K43" s="71">
        <v>3857</v>
      </c>
      <c r="L43" s="71">
        <v>8293</v>
      </c>
      <c r="M43" s="230">
        <v>23690</v>
      </c>
    </row>
    <row r="44" spans="1:13" ht="13" x14ac:dyDescent="0.3">
      <c r="A44" s="113" t="s">
        <v>65</v>
      </c>
      <c r="B44" s="71">
        <v>156761</v>
      </c>
      <c r="C44" s="71"/>
      <c r="D44" s="71">
        <v>239</v>
      </c>
      <c r="E44" s="286">
        <f t="shared" si="0"/>
        <v>7.6230695134631699</v>
      </c>
      <c r="F44" s="71">
        <v>129</v>
      </c>
      <c r="G44" s="71">
        <f t="shared" si="1"/>
        <v>368</v>
      </c>
      <c r="H44" s="71">
        <v>175709</v>
      </c>
      <c r="I44" s="286">
        <f t="shared" si="2"/>
        <v>1.1208719005364856</v>
      </c>
      <c r="J44" s="71">
        <v>105004</v>
      </c>
      <c r="K44" s="271">
        <v>530529</v>
      </c>
      <c r="L44" s="71">
        <v>635533</v>
      </c>
      <c r="M44" s="230">
        <v>31461</v>
      </c>
    </row>
    <row r="45" spans="1:13" ht="13" x14ac:dyDescent="0.3">
      <c r="A45" s="113" t="s">
        <v>251</v>
      </c>
      <c r="B45" s="71">
        <v>23495</v>
      </c>
      <c r="C45" s="71"/>
      <c r="D45" s="71">
        <v>35</v>
      </c>
      <c r="E45" s="286">
        <f t="shared" si="0"/>
        <v>7.4483932751649293</v>
      </c>
      <c r="F45" s="71">
        <v>20</v>
      </c>
      <c r="G45" s="71">
        <f t="shared" si="1"/>
        <v>55</v>
      </c>
      <c r="H45" s="71">
        <v>15802</v>
      </c>
      <c r="I45" s="286">
        <f t="shared" si="2"/>
        <v>0.67256863162374969</v>
      </c>
      <c r="J45" s="71">
        <v>1286</v>
      </c>
      <c r="K45" s="71">
        <v>332</v>
      </c>
      <c r="L45" s="71">
        <v>1618</v>
      </c>
      <c r="M45" s="256" t="s">
        <v>318</v>
      </c>
    </row>
    <row r="46" spans="1:13" ht="13" x14ac:dyDescent="0.3">
      <c r="A46" s="113" t="s">
        <v>48</v>
      </c>
      <c r="B46" s="71">
        <v>22251</v>
      </c>
      <c r="C46" s="71"/>
      <c r="D46" s="71">
        <v>67</v>
      </c>
      <c r="E46" s="286">
        <f t="shared" si="0"/>
        <v>15.055503123455127</v>
      </c>
      <c r="F46" s="71">
        <v>12</v>
      </c>
      <c r="G46" s="71">
        <f t="shared" si="1"/>
        <v>79</v>
      </c>
      <c r="H46" s="71">
        <v>74956</v>
      </c>
      <c r="I46" s="286">
        <f t="shared" si="2"/>
        <v>3.3686575884229923</v>
      </c>
      <c r="J46" s="271">
        <v>1065</v>
      </c>
      <c r="K46" s="71">
        <v>13694</v>
      </c>
      <c r="L46" s="71">
        <v>14759</v>
      </c>
      <c r="M46" s="230">
        <v>726863</v>
      </c>
    </row>
    <row r="47" spans="1:13" ht="13" x14ac:dyDescent="0.3">
      <c r="A47" s="113" t="s">
        <v>49</v>
      </c>
      <c r="B47" s="71">
        <v>132141</v>
      </c>
      <c r="C47" s="71"/>
      <c r="D47" s="71">
        <v>139</v>
      </c>
      <c r="E47" s="286">
        <f t="shared" si="0"/>
        <v>5.2595333772258419</v>
      </c>
      <c r="F47" s="71">
        <v>107</v>
      </c>
      <c r="G47" s="71">
        <f t="shared" si="1"/>
        <v>246</v>
      </c>
      <c r="H47" s="71">
        <v>620525</v>
      </c>
      <c r="I47" s="286">
        <f t="shared" si="2"/>
        <v>4.6959308617310294</v>
      </c>
      <c r="J47" s="71">
        <v>2498934</v>
      </c>
      <c r="K47" s="71">
        <v>16450</v>
      </c>
      <c r="L47" s="71">
        <v>2515384</v>
      </c>
      <c r="M47" s="230">
        <v>48345</v>
      </c>
    </row>
    <row r="48" spans="1:13" ht="13" x14ac:dyDescent="0.3">
      <c r="A48" s="113" t="s">
        <v>252</v>
      </c>
      <c r="B48" s="71">
        <v>8593</v>
      </c>
      <c r="C48" s="71"/>
      <c r="D48" s="71">
        <v>18</v>
      </c>
      <c r="E48" s="286">
        <f t="shared" si="0"/>
        <v>10.47364133597114</v>
      </c>
      <c r="F48" s="71">
        <v>6</v>
      </c>
      <c r="G48" s="71">
        <f t="shared" si="1"/>
        <v>24</v>
      </c>
      <c r="H48" s="71">
        <v>5220</v>
      </c>
      <c r="I48" s="286">
        <f t="shared" si="2"/>
        <v>0.60747119748632605</v>
      </c>
      <c r="J48" s="71">
        <v>39</v>
      </c>
      <c r="K48" s="71">
        <v>0</v>
      </c>
      <c r="L48" s="71">
        <v>39</v>
      </c>
      <c r="M48" s="230">
        <v>4800</v>
      </c>
    </row>
    <row r="49" spans="1:13" ht="13" x14ac:dyDescent="0.3">
      <c r="A49" s="113" t="s">
        <v>50</v>
      </c>
      <c r="B49" s="71">
        <v>20523</v>
      </c>
      <c r="C49" s="71"/>
      <c r="D49" s="71">
        <v>20</v>
      </c>
      <c r="E49" s="286">
        <f t="shared" si="0"/>
        <v>4.8725819811918338</v>
      </c>
      <c r="F49" s="71">
        <v>7</v>
      </c>
      <c r="G49" s="71">
        <f t="shared" si="1"/>
        <v>27</v>
      </c>
      <c r="H49" s="71">
        <v>10266</v>
      </c>
      <c r="I49" s="286">
        <f t="shared" si="2"/>
        <v>0.50021926618915358</v>
      </c>
      <c r="J49" s="71">
        <v>2164</v>
      </c>
      <c r="K49" s="71">
        <v>110</v>
      </c>
      <c r="L49" s="71">
        <v>2274</v>
      </c>
      <c r="M49" s="230">
        <v>5327</v>
      </c>
    </row>
    <row r="50" spans="1:13" ht="13" x14ac:dyDescent="0.3">
      <c r="A50" s="113" t="s">
        <v>253</v>
      </c>
      <c r="B50" s="71">
        <v>24186</v>
      </c>
      <c r="C50" s="71"/>
      <c r="D50" s="71">
        <v>20</v>
      </c>
      <c r="E50" s="286">
        <f t="shared" si="0"/>
        <v>4.1346233358141076</v>
      </c>
      <c r="F50" s="71">
        <v>13</v>
      </c>
      <c r="G50" s="71">
        <f t="shared" si="1"/>
        <v>33</v>
      </c>
      <c r="H50" s="71">
        <v>12015</v>
      </c>
      <c r="I50" s="286">
        <f t="shared" si="2"/>
        <v>0.496774993798065</v>
      </c>
      <c r="J50" s="71">
        <v>117</v>
      </c>
      <c r="K50" s="71">
        <v>4903</v>
      </c>
      <c r="L50" s="71">
        <v>5020</v>
      </c>
      <c r="M50" s="230">
        <v>10011</v>
      </c>
    </row>
    <row r="51" spans="1:13" ht="13" x14ac:dyDescent="0.3">
      <c r="A51" s="113" t="s">
        <v>254</v>
      </c>
      <c r="B51" s="71">
        <v>251460</v>
      </c>
      <c r="C51" s="71"/>
      <c r="D51" s="71">
        <v>513</v>
      </c>
      <c r="E51" s="286">
        <f t="shared" si="0"/>
        <v>10.200429491768075</v>
      </c>
      <c r="F51" s="71">
        <v>239</v>
      </c>
      <c r="G51" s="71">
        <f t="shared" si="1"/>
        <v>752</v>
      </c>
      <c r="H51" s="71">
        <v>361711</v>
      </c>
      <c r="I51" s="286">
        <f t="shared" si="2"/>
        <v>1.4384434900182932</v>
      </c>
      <c r="J51" s="71">
        <v>16413</v>
      </c>
      <c r="K51" s="71">
        <v>361711</v>
      </c>
      <c r="L51" s="71">
        <v>378124</v>
      </c>
      <c r="M51" s="256" t="s">
        <v>318</v>
      </c>
    </row>
    <row r="52" spans="1:13" ht="13" x14ac:dyDescent="0.3">
      <c r="A52" s="113" t="s">
        <v>51</v>
      </c>
      <c r="B52" s="71">
        <v>4353</v>
      </c>
      <c r="C52" s="71"/>
      <c r="D52" s="71">
        <v>33</v>
      </c>
      <c r="E52" s="286">
        <f t="shared" si="0"/>
        <v>37.904893177119227</v>
      </c>
      <c r="F52" s="71">
        <v>4</v>
      </c>
      <c r="G52" s="71">
        <f t="shared" si="1"/>
        <v>37</v>
      </c>
      <c r="H52" s="71">
        <v>9293</v>
      </c>
      <c r="I52" s="286">
        <f t="shared" si="2"/>
        <v>2.1348495290604181</v>
      </c>
      <c r="J52" s="71">
        <v>275</v>
      </c>
      <c r="K52" s="71">
        <v>319</v>
      </c>
      <c r="L52" s="71">
        <v>594</v>
      </c>
      <c r="M52" s="230">
        <v>1856</v>
      </c>
    </row>
    <row r="53" spans="1:13" ht="13" x14ac:dyDescent="0.3">
      <c r="A53" s="113" t="s">
        <v>52</v>
      </c>
      <c r="B53" s="71">
        <v>45408</v>
      </c>
      <c r="C53" s="71"/>
      <c r="D53" s="71">
        <v>44</v>
      </c>
      <c r="E53" s="286">
        <f t="shared" si="0"/>
        <v>4.8449612403100772</v>
      </c>
      <c r="F53" s="71">
        <v>8</v>
      </c>
      <c r="G53" s="71">
        <f t="shared" si="1"/>
        <v>52</v>
      </c>
      <c r="H53" s="71">
        <v>30859</v>
      </c>
      <c r="I53" s="286">
        <f t="shared" si="2"/>
        <v>0.6795939041578577</v>
      </c>
      <c r="J53" s="70">
        <v>7464</v>
      </c>
      <c r="K53" s="71">
        <v>8497</v>
      </c>
      <c r="L53" s="71">
        <v>15961</v>
      </c>
      <c r="M53" s="230">
        <v>1325</v>
      </c>
    </row>
    <row r="54" spans="1:13" ht="13" x14ac:dyDescent="0.3">
      <c r="A54" s="113" t="s">
        <v>53</v>
      </c>
      <c r="B54" s="71">
        <v>52812</v>
      </c>
      <c r="C54" s="71"/>
      <c r="D54" s="71">
        <v>69</v>
      </c>
      <c r="E54" s="286">
        <f t="shared" si="0"/>
        <v>6.5326062258577595</v>
      </c>
      <c r="F54" s="71">
        <v>83</v>
      </c>
      <c r="G54" s="71">
        <f t="shared" si="1"/>
        <v>152</v>
      </c>
      <c r="H54" s="71">
        <v>62827</v>
      </c>
      <c r="I54" s="286">
        <f t="shared" si="2"/>
        <v>1.1896349314549723</v>
      </c>
      <c r="J54" s="71">
        <v>52732</v>
      </c>
      <c r="K54" s="71">
        <v>44563</v>
      </c>
      <c r="L54" s="71">
        <v>97295</v>
      </c>
      <c r="M54" s="230">
        <v>24281</v>
      </c>
    </row>
    <row r="55" spans="1:13" ht="13" x14ac:dyDescent="0.3">
      <c r="A55" s="113" t="s">
        <v>255</v>
      </c>
      <c r="B55" s="71">
        <v>21567</v>
      </c>
      <c r="C55" s="71"/>
      <c r="D55" s="71">
        <v>19</v>
      </c>
      <c r="E55" s="286">
        <f t="shared" si="0"/>
        <v>4.4048778225993424</v>
      </c>
      <c r="F55" s="71">
        <v>14</v>
      </c>
      <c r="G55" s="71">
        <f t="shared" si="1"/>
        <v>33</v>
      </c>
      <c r="H55" s="71">
        <v>12118</v>
      </c>
      <c r="I55" s="286">
        <f t="shared" si="2"/>
        <v>0.5618769416237771</v>
      </c>
      <c r="J55" s="71">
        <v>1467</v>
      </c>
      <c r="K55" s="71">
        <v>0</v>
      </c>
      <c r="L55" s="71">
        <v>1467</v>
      </c>
      <c r="M55" s="230">
        <v>375</v>
      </c>
    </row>
    <row r="56" spans="1:13" ht="13" x14ac:dyDescent="0.3">
      <c r="A56" s="113" t="s">
        <v>54</v>
      </c>
      <c r="B56" s="71">
        <v>43626</v>
      </c>
      <c r="C56" s="71"/>
      <c r="D56" s="71">
        <v>92</v>
      </c>
      <c r="E56" s="286">
        <f t="shared" si="0"/>
        <v>10.544170907257142</v>
      </c>
      <c r="F56" s="71">
        <v>42</v>
      </c>
      <c r="G56" s="71">
        <f t="shared" si="1"/>
        <v>134</v>
      </c>
      <c r="H56" s="71">
        <v>66199</v>
      </c>
      <c r="I56" s="286">
        <f t="shared" si="2"/>
        <v>1.5174208041076422</v>
      </c>
      <c r="J56" s="71">
        <v>1084961</v>
      </c>
      <c r="K56" s="71">
        <v>67318</v>
      </c>
      <c r="L56" s="71">
        <v>1152279</v>
      </c>
      <c r="M56" s="230">
        <v>48152</v>
      </c>
    </row>
    <row r="57" spans="1:13" ht="13" x14ac:dyDescent="0.3">
      <c r="A57" s="113" t="s">
        <v>55</v>
      </c>
      <c r="B57" s="71">
        <v>53835</v>
      </c>
      <c r="C57" s="71"/>
      <c r="D57" s="71">
        <v>38</v>
      </c>
      <c r="E57" s="286">
        <f t="shared" si="0"/>
        <v>3.5293024983746637</v>
      </c>
      <c r="F57" s="71">
        <v>21</v>
      </c>
      <c r="G57" s="71">
        <f t="shared" si="1"/>
        <v>59</v>
      </c>
      <c r="H57" s="71">
        <v>26653</v>
      </c>
      <c r="I57" s="286">
        <f t="shared" si="2"/>
        <v>0.49508683941673631</v>
      </c>
      <c r="J57" s="71">
        <v>775</v>
      </c>
      <c r="K57" s="71">
        <v>820</v>
      </c>
      <c r="L57" s="71">
        <v>1595</v>
      </c>
      <c r="M57" s="230">
        <v>22437</v>
      </c>
    </row>
    <row r="58" spans="1:13" ht="13" x14ac:dyDescent="0.3">
      <c r="A58" s="113" t="s">
        <v>56</v>
      </c>
      <c r="B58" s="71">
        <v>52810</v>
      </c>
      <c r="C58" s="71"/>
      <c r="D58" s="71">
        <v>64</v>
      </c>
      <c r="E58" s="286">
        <f t="shared" si="0"/>
        <v>6.0594584359022914</v>
      </c>
      <c r="F58" s="71">
        <v>35</v>
      </c>
      <c r="G58" s="71">
        <f t="shared" si="1"/>
        <v>99</v>
      </c>
      <c r="H58" s="71">
        <v>64186</v>
      </c>
      <c r="I58" s="286">
        <f t="shared" si="2"/>
        <v>1.2154137473963265</v>
      </c>
      <c r="J58" s="71">
        <v>1739</v>
      </c>
      <c r="K58" s="71">
        <v>1009</v>
      </c>
      <c r="L58" s="71">
        <v>2748</v>
      </c>
      <c r="M58" s="230">
        <v>17221</v>
      </c>
    </row>
    <row r="59" spans="1:13" ht="13" x14ac:dyDescent="0.3">
      <c r="A59" s="113" t="s">
        <v>57</v>
      </c>
      <c r="B59" s="71">
        <v>250088</v>
      </c>
      <c r="C59" s="71"/>
      <c r="D59" s="71">
        <v>203</v>
      </c>
      <c r="E59" s="286">
        <f t="shared" si="0"/>
        <v>4.0585713828732288</v>
      </c>
      <c r="F59" s="71">
        <v>203</v>
      </c>
      <c r="G59" s="71">
        <f t="shared" si="1"/>
        <v>406</v>
      </c>
      <c r="H59" s="71">
        <v>176183</v>
      </c>
      <c r="I59" s="286">
        <f t="shared" si="2"/>
        <v>0.70448402162438817</v>
      </c>
      <c r="J59" s="71">
        <v>37309</v>
      </c>
      <c r="K59" s="71">
        <v>86328</v>
      </c>
      <c r="L59" s="71">
        <v>123637</v>
      </c>
      <c r="M59" s="230">
        <v>207900</v>
      </c>
    </row>
    <row r="60" spans="1:13" ht="13" x14ac:dyDescent="0.3">
      <c r="A60" s="113" t="s">
        <v>58</v>
      </c>
      <c r="B60" s="71">
        <v>128755</v>
      </c>
      <c r="C60" s="71"/>
      <c r="D60" s="71">
        <v>50</v>
      </c>
      <c r="E60" s="286">
        <f t="shared" si="0"/>
        <v>1.9416721680711428</v>
      </c>
      <c r="F60" s="71">
        <v>38</v>
      </c>
      <c r="G60" s="71">
        <f t="shared" si="1"/>
        <v>88</v>
      </c>
      <c r="H60" s="71">
        <v>81623</v>
      </c>
      <c r="I60" s="286">
        <f t="shared" si="2"/>
        <v>0.63394042949788354</v>
      </c>
      <c r="J60" s="71">
        <v>22248</v>
      </c>
      <c r="K60" s="71">
        <v>96441</v>
      </c>
      <c r="L60" s="71">
        <v>118689</v>
      </c>
      <c r="M60" s="230">
        <v>67780</v>
      </c>
    </row>
    <row r="61" spans="1:13" ht="13" x14ac:dyDescent="0.3">
      <c r="A61" s="113" t="s">
        <v>256</v>
      </c>
      <c r="B61" s="71">
        <v>4740</v>
      </c>
      <c r="C61" s="71"/>
      <c r="D61" s="71">
        <v>7</v>
      </c>
      <c r="E61" s="286">
        <f t="shared" si="0"/>
        <v>7.3839662447257384</v>
      </c>
      <c r="F61" s="71">
        <v>3</v>
      </c>
      <c r="G61" s="71">
        <f t="shared" si="1"/>
        <v>10</v>
      </c>
      <c r="H61" s="71">
        <v>2202</v>
      </c>
      <c r="I61" s="286">
        <f t="shared" si="2"/>
        <v>0.46455696202531643</v>
      </c>
      <c r="J61" s="70">
        <v>12</v>
      </c>
      <c r="K61" s="71">
        <v>0</v>
      </c>
      <c r="L61" s="71">
        <v>12</v>
      </c>
      <c r="M61" s="256" t="s">
        <v>318</v>
      </c>
    </row>
    <row r="62" spans="1:13" ht="13" x14ac:dyDescent="0.3">
      <c r="A62" s="113" t="s">
        <v>257</v>
      </c>
      <c r="B62" s="71">
        <v>113972</v>
      </c>
      <c r="C62" s="71"/>
      <c r="D62" s="71">
        <v>153</v>
      </c>
      <c r="E62" s="286">
        <f t="shared" si="0"/>
        <v>6.7121749201558281</v>
      </c>
      <c r="F62" s="71">
        <v>57</v>
      </c>
      <c r="G62" s="71">
        <f t="shared" si="1"/>
        <v>210</v>
      </c>
      <c r="H62" s="71">
        <v>101654</v>
      </c>
      <c r="I62" s="286">
        <f t="shared" si="2"/>
        <v>0.89192082265819672</v>
      </c>
      <c r="J62" s="71">
        <v>18829</v>
      </c>
      <c r="K62" s="71">
        <v>73504</v>
      </c>
      <c r="L62" s="71">
        <v>92333</v>
      </c>
      <c r="M62" s="230">
        <v>40371</v>
      </c>
    </row>
    <row r="63" spans="1:13" ht="13" x14ac:dyDescent="0.3">
      <c r="A63" s="113" t="s">
        <v>59</v>
      </c>
      <c r="B63" s="71">
        <v>22477</v>
      </c>
      <c r="C63" s="71"/>
      <c r="D63" s="71">
        <v>18</v>
      </c>
      <c r="E63" s="286">
        <f t="shared" si="0"/>
        <v>4.0040930729189839</v>
      </c>
      <c r="F63" s="71">
        <v>17</v>
      </c>
      <c r="G63" s="71">
        <f t="shared" si="1"/>
        <v>35</v>
      </c>
      <c r="H63" s="71">
        <v>10730</v>
      </c>
      <c r="I63" s="286">
        <f t="shared" si="2"/>
        <v>0.47737687413800772</v>
      </c>
      <c r="J63" s="71">
        <v>238</v>
      </c>
      <c r="K63" s="71">
        <v>0</v>
      </c>
      <c r="L63" s="71">
        <v>238</v>
      </c>
      <c r="M63" s="230">
        <v>11736</v>
      </c>
    </row>
    <row r="64" spans="1:13" ht="13" x14ac:dyDescent="0.3">
      <c r="A64" s="113" t="s">
        <v>66</v>
      </c>
      <c r="B64" s="71">
        <v>59875</v>
      </c>
      <c r="C64" s="71"/>
      <c r="D64" s="71">
        <v>60</v>
      </c>
      <c r="E64" s="286">
        <f t="shared" si="0"/>
        <v>5.010438413361169</v>
      </c>
      <c r="F64" s="71">
        <v>26</v>
      </c>
      <c r="G64" s="71">
        <f t="shared" si="1"/>
        <v>86</v>
      </c>
      <c r="H64" s="71">
        <v>38943</v>
      </c>
      <c r="I64" s="286">
        <f t="shared" si="2"/>
        <v>0.65040501043841337</v>
      </c>
      <c r="J64" s="71">
        <v>15266</v>
      </c>
      <c r="K64" s="71">
        <v>27655</v>
      </c>
      <c r="L64" s="71">
        <v>42921</v>
      </c>
      <c r="M64" s="230">
        <v>6051</v>
      </c>
    </row>
    <row r="65" spans="1:14" ht="13" x14ac:dyDescent="0.3">
      <c r="A65" s="134" t="s">
        <v>258</v>
      </c>
      <c r="B65" s="71">
        <v>50803</v>
      </c>
      <c r="C65" s="71"/>
      <c r="D65" s="71">
        <v>53</v>
      </c>
      <c r="E65" s="286">
        <f t="shared" si="0"/>
        <v>5.2162273881463692</v>
      </c>
      <c r="F65" s="71">
        <v>21</v>
      </c>
      <c r="G65" s="71">
        <f t="shared" si="1"/>
        <v>74</v>
      </c>
      <c r="H65" s="71">
        <v>27025</v>
      </c>
      <c r="I65" s="286">
        <f t="shared" si="2"/>
        <v>0.53195677420624765</v>
      </c>
      <c r="J65" s="71">
        <v>2296</v>
      </c>
      <c r="K65" s="71">
        <v>417205</v>
      </c>
      <c r="L65" s="71">
        <v>419501</v>
      </c>
      <c r="M65" s="230">
        <v>2430</v>
      </c>
    </row>
    <row r="66" spans="1:14" ht="13" x14ac:dyDescent="0.3">
      <c r="A66" s="113" t="s">
        <v>60</v>
      </c>
      <c r="B66" s="71">
        <v>957</v>
      </c>
      <c r="C66" s="71"/>
      <c r="D66" s="71">
        <v>11</v>
      </c>
      <c r="E66" s="286">
        <f t="shared" si="0"/>
        <v>57.471264367816097</v>
      </c>
      <c r="F66" s="71">
        <v>3</v>
      </c>
      <c r="G66" s="71">
        <f t="shared" si="1"/>
        <v>14</v>
      </c>
      <c r="H66" s="71">
        <v>550</v>
      </c>
      <c r="I66" s="286">
        <f t="shared" si="2"/>
        <v>0.57471264367816088</v>
      </c>
      <c r="J66" s="71">
        <v>41</v>
      </c>
      <c r="K66" s="71">
        <v>0</v>
      </c>
      <c r="L66" s="71">
        <v>41</v>
      </c>
      <c r="M66" s="230">
        <v>25</v>
      </c>
    </row>
    <row r="67" spans="1:14" ht="13" x14ac:dyDescent="0.3">
      <c r="A67" s="113" t="s">
        <v>259</v>
      </c>
      <c r="B67" s="71">
        <v>46371</v>
      </c>
      <c r="C67" s="71"/>
      <c r="D67" s="71">
        <v>40</v>
      </c>
      <c r="E67" s="286">
        <f t="shared" si="0"/>
        <v>4.3130404778848845</v>
      </c>
      <c r="F67" s="71">
        <v>20</v>
      </c>
      <c r="G67" s="71">
        <f t="shared" si="1"/>
        <v>60</v>
      </c>
      <c r="H67" s="71">
        <v>51156</v>
      </c>
      <c r="I67" s="286">
        <f t="shared" si="2"/>
        <v>1.1031894934333959</v>
      </c>
      <c r="J67" s="71">
        <v>3851</v>
      </c>
      <c r="K67" s="71">
        <v>10351</v>
      </c>
      <c r="L67" s="71">
        <v>14202</v>
      </c>
      <c r="M67" s="230">
        <v>11909</v>
      </c>
    </row>
    <row r="68" spans="1:14" ht="13" x14ac:dyDescent="0.3">
      <c r="A68" s="113" t="s">
        <v>260</v>
      </c>
      <c r="B68" s="71">
        <v>40021</v>
      </c>
      <c r="C68" s="71"/>
      <c r="D68" s="71">
        <v>83</v>
      </c>
      <c r="E68" s="286">
        <f t="shared" si="0"/>
        <v>10.369555983108867</v>
      </c>
      <c r="F68" s="71">
        <v>46</v>
      </c>
      <c r="G68" s="71">
        <f t="shared" si="1"/>
        <v>129</v>
      </c>
      <c r="H68" s="71">
        <v>58528</v>
      </c>
      <c r="I68" s="286">
        <f t="shared" si="2"/>
        <v>1.4624322230828815</v>
      </c>
      <c r="J68" s="71">
        <v>1380</v>
      </c>
      <c r="K68" s="71">
        <v>31664</v>
      </c>
      <c r="L68" s="71">
        <v>33044</v>
      </c>
      <c r="M68" s="230">
        <v>12490</v>
      </c>
    </row>
    <row r="69" spans="1:14" ht="13" x14ac:dyDescent="0.3">
      <c r="A69" s="113" t="s">
        <v>261</v>
      </c>
      <c r="B69" s="71">
        <v>25490</v>
      </c>
      <c r="C69" s="71"/>
      <c r="D69" s="71">
        <v>24</v>
      </c>
      <c r="E69" s="286">
        <f t="shared" si="0"/>
        <v>4.7077285209886233</v>
      </c>
      <c r="F69" s="71">
        <v>31</v>
      </c>
      <c r="G69" s="71">
        <f t="shared" si="1"/>
        <v>55</v>
      </c>
      <c r="H69" s="71">
        <v>19989</v>
      </c>
      <c r="I69" s="286">
        <f t="shared" si="2"/>
        <v>0.78418987838367993</v>
      </c>
      <c r="J69" s="71">
        <v>951</v>
      </c>
      <c r="K69" s="71">
        <v>11148</v>
      </c>
      <c r="L69" s="71">
        <v>12099</v>
      </c>
      <c r="M69" s="230">
        <v>8186</v>
      </c>
    </row>
    <row r="70" spans="1:14" ht="13" x14ac:dyDescent="0.3">
      <c r="A70" s="113" t="s">
        <v>262</v>
      </c>
      <c r="B70" s="71">
        <v>11293</v>
      </c>
      <c r="C70" s="71"/>
      <c r="D70" s="71">
        <v>10</v>
      </c>
      <c r="E70" s="286">
        <f t="shared" ref="E70:E72" si="3">D70/(B70/5000)</f>
        <v>4.4275214734791462</v>
      </c>
      <c r="F70" s="71">
        <v>8</v>
      </c>
      <c r="G70" s="71">
        <f t="shared" ref="G70:G72" si="4">F70+D70</f>
        <v>18</v>
      </c>
      <c r="H70" s="71">
        <v>5577</v>
      </c>
      <c r="I70" s="286">
        <f t="shared" ref="I70:I73" si="5">H70/B70</f>
        <v>0.49384574515186397</v>
      </c>
      <c r="J70" s="71">
        <v>42</v>
      </c>
      <c r="K70" s="71">
        <v>53</v>
      </c>
      <c r="L70" s="71">
        <v>95</v>
      </c>
      <c r="M70" s="256" t="s">
        <v>318</v>
      </c>
      <c r="N70" s="70"/>
    </row>
    <row r="71" spans="1:14" ht="13" x14ac:dyDescent="0.3">
      <c r="A71" s="113" t="s">
        <v>61</v>
      </c>
      <c r="B71" s="71">
        <v>15385</v>
      </c>
      <c r="C71" s="71"/>
      <c r="D71" s="71">
        <v>35</v>
      </c>
      <c r="E71" s="286">
        <f t="shared" si="3"/>
        <v>11.374715632109197</v>
      </c>
      <c r="F71" s="71">
        <v>7</v>
      </c>
      <c r="G71" s="71">
        <f t="shared" si="4"/>
        <v>42</v>
      </c>
      <c r="H71" s="71">
        <v>13629</v>
      </c>
      <c r="I71" s="286">
        <f t="shared" si="5"/>
        <v>0.88586285342866433</v>
      </c>
      <c r="J71" s="71">
        <v>17792</v>
      </c>
      <c r="K71" s="71">
        <v>12170</v>
      </c>
      <c r="L71" s="71">
        <v>29962</v>
      </c>
      <c r="M71" s="230">
        <v>6278</v>
      </c>
      <c r="N71" s="70"/>
    </row>
    <row r="72" spans="1:14" ht="13" x14ac:dyDescent="0.3">
      <c r="A72" s="135" t="s">
        <v>263</v>
      </c>
      <c r="B72" s="38">
        <v>14568</v>
      </c>
      <c r="C72" s="71"/>
      <c r="D72" s="71">
        <v>29</v>
      </c>
      <c r="E72" s="286">
        <f t="shared" si="3"/>
        <v>9.9533223503569452</v>
      </c>
      <c r="F72" s="71">
        <v>13</v>
      </c>
      <c r="G72" s="71">
        <f t="shared" si="4"/>
        <v>42</v>
      </c>
      <c r="H72" s="71">
        <v>14516</v>
      </c>
      <c r="I72" s="286">
        <f t="shared" si="5"/>
        <v>0.99643053267435477</v>
      </c>
      <c r="J72" s="265">
        <v>64275</v>
      </c>
      <c r="K72" s="71">
        <v>0</v>
      </c>
      <c r="L72" s="71">
        <v>64275</v>
      </c>
      <c r="M72" s="230">
        <v>12745</v>
      </c>
      <c r="N72" s="70"/>
    </row>
    <row r="73" spans="1:14" ht="13" x14ac:dyDescent="0.3">
      <c r="A73" s="136" t="s">
        <v>62</v>
      </c>
      <c r="B73" s="128">
        <f>SUM(B5:B72)</f>
        <v>4692850</v>
      </c>
      <c r="C73" s="128" t="s">
        <v>223</v>
      </c>
      <c r="D73" s="128">
        <f>SUM(D5:D72)</f>
        <v>5569</v>
      </c>
      <c r="E73" s="287">
        <v>5.5918400015146803</v>
      </c>
      <c r="F73" s="128">
        <f>SUM(F5:F72)</f>
        <v>3061</v>
      </c>
      <c r="G73" s="128">
        <f>SUM(G5:G72)</f>
        <v>8630</v>
      </c>
      <c r="H73" s="128">
        <f>SUM(H5:H72)</f>
        <v>5349309</v>
      </c>
      <c r="I73" s="287">
        <f t="shared" si="5"/>
        <v>1.1398849313317068</v>
      </c>
      <c r="J73" s="128">
        <f t="shared" ref="J73:L73" si="6">SUM(J5:J72)</f>
        <v>7056195</v>
      </c>
      <c r="K73" s="128">
        <f t="shared" si="6"/>
        <v>8569161</v>
      </c>
      <c r="L73" s="128">
        <f t="shared" si="6"/>
        <v>15625356</v>
      </c>
      <c r="M73" s="254">
        <f>SUM(M5:M72)</f>
        <v>5180961</v>
      </c>
      <c r="N73" s="70"/>
    </row>
    <row r="74" spans="1:14" ht="13" x14ac:dyDescent="0.3">
      <c r="A74" s="183" t="s">
        <v>82</v>
      </c>
      <c r="B74" s="111" t="s">
        <v>311</v>
      </c>
      <c r="C74" s="71"/>
      <c r="D74" s="71"/>
      <c r="E74" s="286">
        <v>4.5999999999999996</v>
      </c>
      <c r="F74" s="71"/>
      <c r="G74" s="71"/>
      <c r="H74" s="71"/>
      <c r="I74" s="286">
        <v>1.1000000000000001</v>
      </c>
      <c r="J74" s="71"/>
      <c r="K74" s="71"/>
      <c r="M74" s="202" t="s">
        <v>317</v>
      </c>
      <c r="N74" s="70"/>
    </row>
    <row r="75" spans="1:14" ht="13" x14ac:dyDescent="0.3">
      <c r="C75" s="70" t="s">
        <v>224</v>
      </c>
      <c r="K75" s="70"/>
      <c r="L75" s="117"/>
      <c r="M75" s="230"/>
      <c r="N75" s="70"/>
    </row>
    <row r="76" spans="1:14" ht="13" x14ac:dyDescent="0.3">
      <c r="K76" s="70"/>
      <c r="L76" s="117"/>
      <c r="M76" s="71"/>
      <c r="N76" s="117"/>
    </row>
    <row r="77" spans="1:14" ht="13" x14ac:dyDescent="0.3">
      <c r="F77" s="144"/>
      <c r="K77" s="70"/>
      <c r="L77" s="71"/>
      <c r="M77" s="71"/>
      <c r="N77" s="117"/>
    </row>
    <row r="78" spans="1:14" x14ac:dyDescent="0.25">
      <c r="L78" s="115"/>
      <c r="M78" s="141"/>
      <c r="N78" s="115"/>
    </row>
    <row r="79" spans="1:14" x14ac:dyDescent="0.25">
      <c r="L79" s="115"/>
      <c r="M79" s="141"/>
      <c r="N79" s="115"/>
    </row>
    <row r="80" spans="1:14" x14ac:dyDescent="0.25">
      <c r="L80" s="115"/>
      <c r="M80" s="141"/>
      <c r="N80" s="115"/>
    </row>
    <row r="81" spans="12:14" x14ac:dyDescent="0.25">
      <c r="L81" s="115"/>
      <c r="M81" s="141"/>
      <c r="N81" s="115"/>
    </row>
    <row r="82" spans="12:14" x14ac:dyDescent="0.25">
      <c r="L82" s="115"/>
      <c r="M82" s="141"/>
      <c r="N82" s="115"/>
    </row>
    <row r="83" spans="12:14" x14ac:dyDescent="0.25">
      <c r="L83" s="115"/>
      <c r="M83" s="141"/>
      <c r="N83" s="115"/>
    </row>
    <row r="84" spans="12:14" x14ac:dyDescent="0.25">
      <c r="L84" s="115"/>
      <c r="M84" s="141"/>
      <c r="N84" s="115"/>
    </row>
    <row r="85" spans="12:14" x14ac:dyDescent="0.25">
      <c r="L85" s="115"/>
      <c r="M85" s="141"/>
      <c r="N85" s="115"/>
    </row>
  </sheetData>
  <mergeCells count="6">
    <mergeCell ref="A1:M2"/>
    <mergeCell ref="D3:G3"/>
    <mergeCell ref="A3:A4"/>
    <mergeCell ref="B3:B4"/>
    <mergeCell ref="C3:C4"/>
    <mergeCell ref="H3:M3"/>
  </mergeCells>
  <phoneticPr fontId="0" type="noConversion"/>
  <printOptions horizontalCentered="1" verticalCentered="1" gridLines="1"/>
  <pageMargins left="0.75" right="0.75" top="0.75" bottom="0.69" header="0.5" footer="0.5"/>
  <pageSetup scale="84" orientation="landscape" r:id="rId1"/>
  <headerFooter alignWithMargins="0">
    <oddFooter>&amp;C&amp;"Garamond,Regular"&amp;P</oddFooter>
  </headerFooter>
  <rowBreaks count="1" manualBreakCount="1">
    <brk id="39" max="16383" man="1"/>
  </rowBreaks>
  <ignoredErrors>
    <ignoredError sqref="I7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pane xSplit="1" ySplit="4" topLeftCell="B56" activePane="bottomRight" state="frozen"/>
      <selection pane="topRight" activeCell="B1" sqref="B1"/>
      <selection pane="bottomLeft" activeCell="A5" sqref="A5"/>
      <selection pane="bottomRight" activeCell="A74" sqref="A74:K74"/>
    </sheetView>
  </sheetViews>
  <sheetFormatPr defaultColWidth="9.1796875" defaultRowHeight="12.5" x14ac:dyDescent="0.25"/>
  <cols>
    <col min="1" max="1" width="29.1796875" style="21" customWidth="1"/>
    <col min="2" max="2" width="9.81640625" style="115" customWidth="1"/>
    <col min="3" max="3" width="1.81640625" bestFit="1" customWidth="1"/>
    <col min="4" max="4" width="8.1796875" style="115" customWidth="1"/>
    <col min="5" max="5" width="9" style="115" customWidth="1"/>
    <col min="6" max="6" width="9.1796875" style="115"/>
    <col min="7" max="7" width="9.1796875" style="115" bestFit="1"/>
    <col min="8" max="8" width="9.1796875" style="115"/>
    <col min="9" max="9" width="9.1796875" style="115" bestFit="1"/>
    <col min="10" max="10" width="8" style="115" bestFit="1" customWidth="1"/>
    <col min="11" max="11" width="9.1796875" style="272" bestFit="1"/>
    <col min="12" max="16384" width="9.1796875" style="21"/>
  </cols>
  <sheetData>
    <row r="1" spans="1:11" x14ac:dyDescent="0.25">
      <c r="A1" s="329" t="s">
        <v>111</v>
      </c>
      <c r="B1" s="330"/>
      <c r="C1" s="330"/>
      <c r="D1" s="330"/>
      <c r="E1" s="330"/>
      <c r="F1" s="330"/>
      <c r="G1" s="330"/>
      <c r="H1" s="330"/>
      <c r="I1" s="330"/>
      <c r="J1" s="330"/>
      <c r="K1" s="345"/>
    </row>
    <row r="2" spans="1:11" x14ac:dyDescent="0.25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47"/>
    </row>
    <row r="3" spans="1:11" s="45" customFormat="1" ht="13" x14ac:dyDescent="0.3">
      <c r="A3" s="362" t="s">
        <v>23</v>
      </c>
      <c r="B3" s="360" t="s">
        <v>2</v>
      </c>
      <c r="C3" s="364"/>
      <c r="D3" s="357" t="s">
        <v>112</v>
      </c>
      <c r="E3" s="357"/>
      <c r="F3" s="357" t="s">
        <v>113</v>
      </c>
      <c r="G3" s="357"/>
      <c r="H3" s="357" t="s">
        <v>114</v>
      </c>
      <c r="I3" s="357"/>
      <c r="J3" s="357" t="s">
        <v>16</v>
      </c>
      <c r="K3" s="363"/>
    </row>
    <row r="4" spans="1:11" s="46" customFormat="1" ht="26" x14ac:dyDescent="0.3">
      <c r="A4" s="349"/>
      <c r="B4" s="351"/>
      <c r="C4" s="365"/>
      <c r="D4" s="232" t="s">
        <v>115</v>
      </c>
      <c r="E4" s="232" t="s">
        <v>116</v>
      </c>
      <c r="F4" s="232" t="s">
        <v>115</v>
      </c>
      <c r="G4" s="232" t="s">
        <v>116</v>
      </c>
      <c r="H4" s="232" t="s">
        <v>115</v>
      </c>
      <c r="I4" s="232" t="s">
        <v>116</v>
      </c>
      <c r="J4" s="232" t="s">
        <v>115</v>
      </c>
      <c r="K4" s="233" t="s">
        <v>116</v>
      </c>
    </row>
    <row r="5" spans="1:11" ht="13" x14ac:dyDescent="0.3">
      <c r="A5" s="24" t="s">
        <v>232</v>
      </c>
      <c r="B5" s="71">
        <v>62577</v>
      </c>
      <c r="C5" s="26"/>
      <c r="D5" s="71">
        <v>230</v>
      </c>
      <c r="E5" s="71">
        <v>8221</v>
      </c>
      <c r="F5" s="71">
        <v>41</v>
      </c>
      <c r="G5" s="71">
        <v>867</v>
      </c>
      <c r="H5" s="71">
        <v>26</v>
      </c>
      <c r="I5" s="71">
        <v>1570</v>
      </c>
      <c r="J5" s="71">
        <v>297</v>
      </c>
      <c r="K5" s="230">
        <v>10658</v>
      </c>
    </row>
    <row r="6" spans="1:11" ht="13" x14ac:dyDescent="0.3">
      <c r="A6" s="24" t="s">
        <v>31</v>
      </c>
      <c r="B6" s="71">
        <v>25683</v>
      </c>
      <c r="C6" s="26"/>
      <c r="D6" s="71">
        <v>85</v>
      </c>
      <c r="E6" s="71">
        <v>1013</v>
      </c>
      <c r="F6" s="71">
        <v>8</v>
      </c>
      <c r="G6" s="71">
        <v>86</v>
      </c>
      <c r="H6" s="71">
        <v>21</v>
      </c>
      <c r="I6" s="71">
        <v>1023</v>
      </c>
      <c r="J6" s="71">
        <v>114</v>
      </c>
      <c r="K6" s="230">
        <v>2122</v>
      </c>
    </row>
    <row r="7" spans="1:11" ht="13" x14ac:dyDescent="0.3">
      <c r="A7" s="24" t="s">
        <v>233</v>
      </c>
      <c r="B7" s="71">
        <v>119455</v>
      </c>
      <c r="C7" s="26"/>
      <c r="D7" s="71">
        <v>910</v>
      </c>
      <c r="E7" s="71">
        <v>38003</v>
      </c>
      <c r="F7" s="71">
        <v>138</v>
      </c>
      <c r="G7" s="71">
        <v>8626</v>
      </c>
      <c r="H7" s="71">
        <v>358</v>
      </c>
      <c r="I7" s="71">
        <v>4119</v>
      </c>
      <c r="J7" s="71">
        <v>1406</v>
      </c>
      <c r="K7" s="230">
        <v>50748</v>
      </c>
    </row>
    <row r="8" spans="1:11" ht="13" x14ac:dyDescent="0.3">
      <c r="A8" s="24" t="s">
        <v>234</v>
      </c>
      <c r="B8" s="71">
        <v>22842</v>
      </c>
      <c r="C8" s="26"/>
      <c r="D8" s="71">
        <v>226</v>
      </c>
      <c r="E8" s="71">
        <v>4000</v>
      </c>
      <c r="F8" s="71">
        <v>46</v>
      </c>
      <c r="G8" s="71">
        <v>642</v>
      </c>
      <c r="H8" s="71">
        <v>36</v>
      </c>
      <c r="I8" s="71">
        <v>432</v>
      </c>
      <c r="J8" s="71">
        <v>308</v>
      </c>
      <c r="K8" s="230">
        <v>5074</v>
      </c>
    </row>
    <row r="9" spans="1:11" ht="13" x14ac:dyDescent="0.3">
      <c r="A9" s="24" t="s">
        <v>32</v>
      </c>
      <c r="B9" s="71">
        <v>30263</v>
      </c>
      <c r="C9" s="26"/>
      <c r="D9" s="71">
        <v>108</v>
      </c>
      <c r="E9" s="71">
        <v>2157</v>
      </c>
      <c r="F9" s="71">
        <v>5</v>
      </c>
      <c r="G9" s="71">
        <v>1440</v>
      </c>
      <c r="H9" s="71">
        <v>38</v>
      </c>
      <c r="I9" s="71">
        <v>528</v>
      </c>
      <c r="J9" s="71">
        <v>151</v>
      </c>
      <c r="K9" s="230">
        <v>4125</v>
      </c>
    </row>
    <row r="10" spans="1:11" ht="13" x14ac:dyDescent="0.3">
      <c r="A10" s="24" t="s">
        <v>235</v>
      </c>
      <c r="B10" s="71">
        <v>41103</v>
      </c>
      <c r="C10" s="26"/>
      <c r="D10" s="71">
        <v>32</v>
      </c>
      <c r="E10" s="71">
        <v>630</v>
      </c>
      <c r="F10" s="71">
        <v>0</v>
      </c>
      <c r="G10" s="71">
        <v>0</v>
      </c>
      <c r="H10" s="71">
        <v>4</v>
      </c>
      <c r="I10" s="71">
        <v>50</v>
      </c>
      <c r="J10" s="71">
        <v>36</v>
      </c>
      <c r="K10" s="230">
        <v>680</v>
      </c>
    </row>
    <row r="11" spans="1:11" ht="13" x14ac:dyDescent="0.3">
      <c r="A11" s="24" t="s">
        <v>236</v>
      </c>
      <c r="B11" s="71">
        <v>36462</v>
      </c>
      <c r="C11" s="26"/>
      <c r="D11" s="71">
        <v>182</v>
      </c>
      <c r="E11" s="71">
        <v>4606</v>
      </c>
      <c r="F11" s="71">
        <v>52</v>
      </c>
      <c r="G11" s="71">
        <v>451</v>
      </c>
      <c r="H11" s="71">
        <v>155</v>
      </c>
      <c r="I11" s="71">
        <v>1634</v>
      </c>
      <c r="J11" s="71">
        <v>389</v>
      </c>
      <c r="K11" s="230">
        <v>6691</v>
      </c>
    </row>
    <row r="12" spans="1:11" ht="13" x14ac:dyDescent="0.3">
      <c r="A12" s="24" t="s">
        <v>33</v>
      </c>
      <c r="B12" s="71">
        <v>13786</v>
      </c>
      <c r="C12" s="26"/>
      <c r="D12" s="71">
        <v>417</v>
      </c>
      <c r="E12" s="71">
        <v>7404</v>
      </c>
      <c r="F12" s="71">
        <v>0</v>
      </c>
      <c r="G12" s="71">
        <v>0</v>
      </c>
      <c r="H12" s="71">
        <v>233</v>
      </c>
      <c r="I12" s="71">
        <v>5359</v>
      </c>
      <c r="J12" s="71">
        <v>650</v>
      </c>
      <c r="K12" s="230">
        <v>12763</v>
      </c>
    </row>
    <row r="13" spans="1:11" ht="13" x14ac:dyDescent="0.3">
      <c r="A13" s="24" t="s">
        <v>237</v>
      </c>
      <c r="B13" s="71">
        <v>125175</v>
      </c>
      <c r="C13" s="26"/>
      <c r="D13" s="71">
        <v>713</v>
      </c>
      <c r="E13" s="71">
        <v>15621</v>
      </c>
      <c r="F13" s="71">
        <v>127</v>
      </c>
      <c r="G13" s="71">
        <v>1338</v>
      </c>
      <c r="H13" s="71">
        <v>127</v>
      </c>
      <c r="I13" s="71">
        <v>3807</v>
      </c>
      <c r="J13" s="71">
        <v>967</v>
      </c>
      <c r="K13" s="230">
        <v>20766</v>
      </c>
    </row>
    <row r="14" spans="1:11" ht="13" x14ac:dyDescent="0.3">
      <c r="A14" s="24" t="s">
        <v>34</v>
      </c>
      <c r="B14" s="71">
        <v>198788</v>
      </c>
      <c r="C14" s="26"/>
      <c r="D14" s="71">
        <v>2357</v>
      </c>
      <c r="E14" s="71">
        <v>56204</v>
      </c>
      <c r="F14" s="71">
        <v>484</v>
      </c>
      <c r="G14" s="71">
        <v>9892</v>
      </c>
      <c r="H14" s="71">
        <v>1901</v>
      </c>
      <c r="I14" s="71">
        <v>40978</v>
      </c>
      <c r="J14" s="71">
        <v>4742</v>
      </c>
      <c r="K14" s="230">
        <v>107074</v>
      </c>
    </row>
    <row r="15" spans="1:11" ht="13" x14ac:dyDescent="0.3">
      <c r="A15" s="24" t="s">
        <v>35</v>
      </c>
      <c r="B15" s="71">
        <v>9993</v>
      </c>
      <c r="C15" s="26"/>
      <c r="D15" s="71">
        <v>73</v>
      </c>
      <c r="E15" s="71">
        <v>3301</v>
      </c>
      <c r="F15" s="71">
        <v>0</v>
      </c>
      <c r="G15" s="71">
        <v>0</v>
      </c>
      <c r="H15" s="71">
        <v>0</v>
      </c>
      <c r="I15" s="71">
        <v>0</v>
      </c>
      <c r="J15" s="71">
        <v>73</v>
      </c>
      <c r="K15" s="230">
        <v>3301</v>
      </c>
    </row>
    <row r="16" spans="1:11" ht="13" x14ac:dyDescent="0.3">
      <c r="A16" s="24" t="s">
        <v>36</v>
      </c>
      <c r="B16" s="71">
        <v>6817</v>
      </c>
      <c r="C16" s="26"/>
      <c r="D16" s="71">
        <v>789</v>
      </c>
      <c r="E16" s="71">
        <v>6838</v>
      </c>
      <c r="F16" s="71">
        <v>214</v>
      </c>
      <c r="G16" s="71">
        <v>1207</v>
      </c>
      <c r="H16" s="71">
        <v>445</v>
      </c>
      <c r="I16" s="71">
        <v>4278</v>
      </c>
      <c r="J16" s="71">
        <v>1448</v>
      </c>
      <c r="K16" s="230">
        <v>12323</v>
      </c>
    </row>
    <row r="17" spans="1:11" ht="13" x14ac:dyDescent="0.3">
      <c r="A17" s="24" t="s">
        <v>238</v>
      </c>
      <c r="B17" s="71">
        <v>10147</v>
      </c>
      <c r="C17" s="26"/>
      <c r="D17" s="71">
        <v>12</v>
      </c>
      <c r="E17" s="71">
        <v>395</v>
      </c>
      <c r="F17" s="71">
        <v>0</v>
      </c>
      <c r="G17" s="71">
        <v>0</v>
      </c>
      <c r="H17" s="71">
        <v>0</v>
      </c>
      <c r="I17" s="71">
        <v>0</v>
      </c>
      <c r="J17" s="71">
        <v>12</v>
      </c>
      <c r="K17" s="230">
        <v>395</v>
      </c>
    </row>
    <row r="18" spans="1:11" ht="13" x14ac:dyDescent="0.3">
      <c r="A18" s="24" t="s">
        <v>239</v>
      </c>
      <c r="B18" s="71">
        <v>16295</v>
      </c>
      <c r="C18" s="26"/>
      <c r="D18" s="71">
        <v>43</v>
      </c>
      <c r="E18" s="71">
        <v>971</v>
      </c>
      <c r="F18" s="71">
        <v>12</v>
      </c>
      <c r="G18" s="71">
        <v>50</v>
      </c>
      <c r="H18" s="71">
        <v>14</v>
      </c>
      <c r="I18" s="71">
        <v>628</v>
      </c>
      <c r="J18" s="71">
        <v>69</v>
      </c>
      <c r="K18" s="230">
        <v>1649</v>
      </c>
    </row>
    <row r="19" spans="1:11" ht="13" x14ac:dyDescent="0.3">
      <c r="A19" s="24" t="s">
        <v>240</v>
      </c>
      <c r="B19" s="71">
        <v>20142</v>
      </c>
      <c r="C19" s="26"/>
      <c r="D19" s="71">
        <v>208</v>
      </c>
      <c r="E19" s="71">
        <v>6801</v>
      </c>
      <c r="F19" s="71">
        <v>13</v>
      </c>
      <c r="G19" s="71">
        <v>219</v>
      </c>
      <c r="H19" s="71">
        <v>119</v>
      </c>
      <c r="I19" s="71">
        <v>3076</v>
      </c>
      <c r="J19" s="71">
        <v>340</v>
      </c>
      <c r="K19" s="230">
        <v>10096</v>
      </c>
    </row>
    <row r="20" spans="1:11" ht="13" x14ac:dyDescent="0.3">
      <c r="A20" s="24" t="s">
        <v>63</v>
      </c>
      <c r="B20" s="71">
        <v>27052</v>
      </c>
      <c r="C20" s="26"/>
      <c r="D20" s="71">
        <v>502</v>
      </c>
      <c r="E20" s="71">
        <v>17316</v>
      </c>
      <c r="F20" s="71">
        <v>73</v>
      </c>
      <c r="G20" s="71">
        <v>771</v>
      </c>
      <c r="H20" s="71">
        <v>217</v>
      </c>
      <c r="I20" s="71">
        <v>2579</v>
      </c>
      <c r="J20" s="71">
        <v>792</v>
      </c>
      <c r="K20" s="230">
        <v>20666</v>
      </c>
    </row>
    <row r="21" spans="1:11" ht="13" x14ac:dyDescent="0.3">
      <c r="A21" s="24" t="s">
        <v>241</v>
      </c>
      <c r="B21" s="71">
        <v>446753</v>
      </c>
      <c r="C21" s="26"/>
      <c r="D21" s="71">
        <v>6209</v>
      </c>
      <c r="E21" s="71">
        <v>195262</v>
      </c>
      <c r="F21" s="71">
        <v>3134</v>
      </c>
      <c r="G21" s="71">
        <v>92157</v>
      </c>
      <c r="H21" s="71">
        <v>5028</v>
      </c>
      <c r="I21" s="71">
        <v>200074</v>
      </c>
      <c r="J21" s="71">
        <v>14371</v>
      </c>
      <c r="K21" s="230">
        <v>487493</v>
      </c>
    </row>
    <row r="22" spans="1:11" ht="13" x14ac:dyDescent="0.3">
      <c r="A22" s="24" t="s">
        <v>242</v>
      </c>
      <c r="B22" s="71">
        <v>7307</v>
      </c>
      <c r="C22" s="26"/>
      <c r="D22" s="71">
        <v>16</v>
      </c>
      <c r="E22" s="71">
        <v>2305</v>
      </c>
      <c r="F22" s="71">
        <v>0</v>
      </c>
      <c r="G22" s="71">
        <v>0</v>
      </c>
      <c r="H22" s="71">
        <v>11</v>
      </c>
      <c r="I22" s="71">
        <v>291</v>
      </c>
      <c r="J22" s="71">
        <v>27</v>
      </c>
      <c r="K22" s="230">
        <v>2596</v>
      </c>
    </row>
    <row r="23" spans="1:11" ht="13" x14ac:dyDescent="0.3">
      <c r="A23" s="24" t="s">
        <v>243</v>
      </c>
      <c r="B23" s="71">
        <v>33743</v>
      </c>
      <c r="C23" s="26"/>
      <c r="D23" s="71">
        <v>85</v>
      </c>
      <c r="E23" s="71">
        <v>4224</v>
      </c>
      <c r="F23" s="71">
        <v>1</v>
      </c>
      <c r="G23" s="71">
        <v>30</v>
      </c>
      <c r="H23" s="71">
        <v>31</v>
      </c>
      <c r="I23" s="71">
        <v>470</v>
      </c>
      <c r="J23" s="71">
        <v>117</v>
      </c>
      <c r="K23" s="230">
        <v>4724</v>
      </c>
    </row>
    <row r="24" spans="1:11" ht="13" x14ac:dyDescent="0.3">
      <c r="A24" s="24" t="s">
        <v>303</v>
      </c>
      <c r="B24" s="71">
        <v>20410</v>
      </c>
      <c r="C24" s="26"/>
      <c r="D24" s="71">
        <v>42</v>
      </c>
      <c r="E24" s="71">
        <v>2544</v>
      </c>
      <c r="F24" s="71">
        <v>2</v>
      </c>
      <c r="G24" s="71">
        <v>6</v>
      </c>
      <c r="H24" s="71">
        <v>13</v>
      </c>
      <c r="I24" s="71">
        <v>186</v>
      </c>
      <c r="J24" s="71">
        <v>57</v>
      </c>
      <c r="K24" s="230">
        <v>2736</v>
      </c>
    </row>
    <row r="25" spans="1:11" ht="13" x14ac:dyDescent="0.3">
      <c r="A25" s="24" t="s">
        <v>244</v>
      </c>
      <c r="B25" s="71">
        <v>22343</v>
      </c>
      <c r="C25" s="26"/>
      <c r="D25" s="71">
        <v>54</v>
      </c>
      <c r="E25" s="71">
        <v>2036</v>
      </c>
      <c r="F25" s="71">
        <v>30</v>
      </c>
      <c r="G25" s="71">
        <v>750</v>
      </c>
      <c r="H25" s="71">
        <v>80</v>
      </c>
      <c r="I25" s="71">
        <v>650</v>
      </c>
      <c r="J25" s="71">
        <v>164</v>
      </c>
      <c r="K25" s="230">
        <v>3436</v>
      </c>
    </row>
    <row r="26" spans="1:11" ht="13" x14ac:dyDescent="0.3">
      <c r="A26" s="24" t="s">
        <v>37</v>
      </c>
      <c r="B26" s="71">
        <v>74103</v>
      </c>
      <c r="C26" s="26"/>
      <c r="D26" s="71">
        <v>370</v>
      </c>
      <c r="E26" s="71">
        <v>9706</v>
      </c>
      <c r="F26" s="71">
        <v>28</v>
      </c>
      <c r="G26" s="71">
        <v>342</v>
      </c>
      <c r="H26" s="71">
        <v>279</v>
      </c>
      <c r="I26" s="71">
        <v>3882</v>
      </c>
      <c r="J26" s="71">
        <v>677</v>
      </c>
      <c r="K26" s="230">
        <v>13930</v>
      </c>
    </row>
    <row r="27" spans="1:11" ht="13" x14ac:dyDescent="0.3">
      <c r="A27" s="24" t="s">
        <v>245</v>
      </c>
      <c r="B27" s="71">
        <v>33095</v>
      </c>
      <c r="C27" s="26"/>
      <c r="D27" s="71">
        <v>646</v>
      </c>
      <c r="E27" s="71">
        <v>12576</v>
      </c>
      <c r="F27" s="71">
        <v>28</v>
      </c>
      <c r="G27" s="71">
        <v>166</v>
      </c>
      <c r="H27" s="71">
        <v>63</v>
      </c>
      <c r="I27" s="71">
        <v>792</v>
      </c>
      <c r="J27" s="71">
        <v>737</v>
      </c>
      <c r="K27" s="230">
        <v>13534</v>
      </c>
    </row>
    <row r="28" spans="1:11" ht="13" x14ac:dyDescent="0.3">
      <c r="A28" s="24" t="s">
        <v>38</v>
      </c>
      <c r="B28" s="71">
        <v>15858</v>
      </c>
      <c r="C28" s="26"/>
      <c r="D28" s="71">
        <v>1210</v>
      </c>
      <c r="E28" s="71">
        <v>28858</v>
      </c>
      <c r="F28" s="71">
        <v>12</v>
      </c>
      <c r="G28" s="71">
        <v>263</v>
      </c>
      <c r="H28" s="71">
        <v>225</v>
      </c>
      <c r="I28" s="71">
        <v>11584</v>
      </c>
      <c r="J28" s="71">
        <v>1447</v>
      </c>
      <c r="K28" s="230">
        <v>40705</v>
      </c>
    </row>
    <row r="29" spans="1:11" ht="13" x14ac:dyDescent="0.3">
      <c r="A29" s="24" t="s">
        <v>246</v>
      </c>
      <c r="B29" s="71">
        <v>31439</v>
      </c>
      <c r="C29" s="26"/>
      <c r="D29" s="71">
        <v>386</v>
      </c>
      <c r="E29" s="71">
        <v>6918</v>
      </c>
      <c r="F29" s="71">
        <v>46</v>
      </c>
      <c r="G29" s="71">
        <v>373</v>
      </c>
      <c r="H29" s="71">
        <v>101</v>
      </c>
      <c r="I29" s="71">
        <v>1944</v>
      </c>
      <c r="J29" s="71">
        <v>533</v>
      </c>
      <c r="K29" s="230">
        <v>9235</v>
      </c>
    </row>
    <row r="30" spans="1:11" ht="13" x14ac:dyDescent="0.3">
      <c r="A30" s="24" t="s">
        <v>39</v>
      </c>
      <c r="B30" s="71">
        <v>436275</v>
      </c>
      <c r="C30" s="26"/>
      <c r="D30" s="71">
        <v>1513</v>
      </c>
      <c r="E30" s="71">
        <v>32151</v>
      </c>
      <c r="F30" s="71">
        <v>406</v>
      </c>
      <c r="G30" s="71">
        <v>4635</v>
      </c>
      <c r="H30" s="71">
        <v>769</v>
      </c>
      <c r="I30" s="71">
        <v>16454</v>
      </c>
      <c r="J30" s="71">
        <v>2688</v>
      </c>
      <c r="K30" s="230">
        <v>53240</v>
      </c>
    </row>
    <row r="31" spans="1:11" ht="13" x14ac:dyDescent="0.3">
      <c r="A31" s="24" t="s">
        <v>247</v>
      </c>
      <c r="B31" s="71">
        <v>10183</v>
      </c>
      <c r="C31" s="26"/>
      <c r="D31" s="71">
        <v>36</v>
      </c>
      <c r="E31" s="71">
        <v>788</v>
      </c>
      <c r="F31" s="71">
        <v>0</v>
      </c>
      <c r="G31" s="71">
        <v>0</v>
      </c>
      <c r="H31" s="71">
        <v>0</v>
      </c>
      <c r="I31" s="71">
        <v>0</v>
      </c>
      <c r="J31" s="71">
        <v>36</v>
      </c>
      <c r="K31" s="230">
        <v>788</v>
      </c>
    </row>
    <row r="32" spans="1:11" ht="13" x14ac:dyDescent="0.3">
      <c r="A32" s="24" t="s">
        <v>64</v>
      </c>
      <c r="B32" s="71">
        <v>1205</v>
      </c>
      <c r="C32" s="26"/>
      <c r="D32" s="71">
        <v>7</v>
      </c>
      <c r="E32" s="71">
        <v>500</v>
      </c>
      <c r="F32" s="71">
        <v>0</v>
      </c>
      <c r="G32" s="71">
        <v>0</v>
      </c>
      <c r="H32" s="71">
        <v>0</v>
      </c>
      <c r="I32" s="71">
        <v>0</v>
      </c>
      <c r="J32" s="71">
        <v>7</v>
      </c>
      <c r="K32" s="230">
        <v>500</v>
      </c>
    </row>
    <row r="33" spans="1:11" ht="13" x14ac:dyDescent="0.3">
      <c r="A33" s="24" t="s">
        <v>40</v>
      </c>
      <c r="B33" s="71">
        <v>240098</v>
      </c>
      <c r="C33" s="26"/>
      <c r="D33" s="71">
        <v>935</v>
      </c>
      <c r="E33" s="71">
        <v>30370</v>
      </c>
      <c r="F33" s="71">
        <v>186</v>
      </c>
      <c r="G33" s="71">
        <v>2443</v>
      </c>
      <c r="H33" s="71">
        <v>377</v>
      </c>
      <c r="I33" s="71">
        <v>7662</v>
      </c>
      <c r="J33" s="71">
        <v>1498</v>
      </c>
      <c r="K33" s="230">
        <v>40475</v>
      </c>
    </row>
    <row r="34" spans="1:11" ht="13" x14ac:dyDescent="0.3">
      <c r="A34" s="24" t="s">
        <v>41</v>
      </c>
      <c r="B34" s="71">
        <v>98325</v>
      </c>
      <c r="C34" s="26"/>
      <c r="D34" s="71">
        <v>8275</v>
      </c>
      <c r="E34" s="71">
        <v>94072</v>
      </c>
      <c r="F34" s="71">
        <v>2308</v>
      </c>
      <c r="G34" s="71">
        <v>14585</v>
      </c>
      <c r="H34" s="71">
        <v>5613</v>
      </c>
      <c r="I34" s="71">
        <v>76998</v>
      </c>
      <c r="J34" s="71">
        <v>16196</v>
      </c>
      <c r="K34" s="230">
        <v>185655</v>
      </c>
    </row>
    <row r="35" spans="1:11" ht="13" x14ac:dyDescent="0.3">
      <c r="A35" s="24" t="s">
        <v>42</v>
      </c>
      <c r="B35" s="71">
        <v>14974</v>
      </c>
      <c r="C35" s="26"/>
      <c r="D35" s="71">
        <v>221</v>
      </c>
      <c r="E35" s="71">
        <v>6844</v>
      </c>
      <c r="F35" s="71">
        <v>0</v>
      </c>
      <c r="G35" s="71">
        <v>0</v>
      </c>
      <c r="H35" s="71">
        <v>1</v>
      </c>
      <c r="I35" s="71">
        <v>28</v>
      </c>
      <c r="J35" s="71">
        <v>222</v>
      </c>
      <c r="K35" s="230">
        <v>6872</v>
      </c>
    </row>
    <row r="36" spans="1:11" ht="13" x14ac:dyDescent="0.3">
      <c r="A36" s="24" t="s">
        <v>43</v>
      </c>
      <c r="B36" s="71">
        <v>47774</v>
      </c>
      <c r="C36" s="26"/>
      <c r="D36" s="71">
        <v>409</v>
      </c>
      <c r="E36" s="71">
        <v>12770</v>
      </c>
      <c r="F36" s="71">
        <v>43</v>
      </c>
      <c r="G36" s="71">
        <v>564</v>
      </c>
      <c r="H36" s="71">
        <v>100</v>
      </c>
      <c r="I36" s="71">
        <v>5423</v>
      </c>
      <c r="J36" s="71">
        <v>552</v>
      </c>
      <c r="K36" s="230">
        <v>18757</v>
      </c>
    </row>
    <row r="37" spans="1:11" ht="13" x14ac:dyDescent="0.3">
      <c r="A37" s="24" t="s">
        <v>248</v>
      </c>
      <c r="B37" s="71">
        <v>137788</v>
      </c>
      <c r="C37" s="26"/>
      <c r="D37" s="71">
        <v>576</v>
      </c>
      <c r="E37" s="71">
        <v>16121</v>
      </c>
      <c r="F37" s="71">
        <v>233</v>
      </c>
      <c r="G37" s="71">
        <v>3076</v>
      </c>
      <c r="H37" s="71">
        <v>447</v>
      </c>
      <c r="I37" s="71">
        <v>4180</v>
      </c>
      <c r="J37" s="71">
        <v>1256</v>
      </c>
      <c r="K37" s="230">
        <v>23377</v>
      </c>
    </row>
    <row r="38" spans="1:11" ht="13" x14ac:dyDescent="0.3">
      <c r="A38" s="24" t="s">
        <v>44</v>
      </c>
      <c r="B38" s="71">
        <v>11514</v>
      </c>
      <c r="C38" s="26"/>
      <c r="D38" s="71">
        <v>53</v>
      </c>
      <c r="E38" s="71">
        <v>2069</v>
      </c>
      <c r="F38" s="71">
        <v>14</v>
      </c>
      <c r="G38" s="71">
        <v>312</v>
      </c>
      <c r="H38" s="71">
        <v>18</v>
      </c>
      <c r="I38" s="71">
        <v>240</v>
      </c>
      <c r="J38" s="71">
        <v>85</v>
      </c>
      <c r="K38" s="230">
        <v>2621</v>
      </c>
    </row>
    <row r="39" spans="1:11" ht="13" x14ac:dyDescent="0.3">
      <c r="A39" s="24" t="s">
        <v>45</v>
      </c>
      <c r="B39" s="71">
        <v>26395</v>
      </c>
      <c r="C39" s="26"/>
      <c r="D39" s="71">
        <v>33</v>
      </c>
      <c r="E39" s="71">
        <v>1522</v>
      </c>
      <c r="F39" s="71">
        <v>0</v>
      </c>
      <c r="G39" s="71">
        <v>0</v>
      </c>
      <c r="H39" s="71">
        <v>14</v>
      </c>
      <c r="I39" s="71">
        <v>411</v>
      </c>
      <c r="J39" s="71">
        <v>47</v>
      </c>
      <c r="K39" s="230">
        <v>1933</v>
      </c>
    </row>
    <row r="40" spans="1:11" ht="13" x14ac:dyDescent="0.3">
      <c r="A40" s="24" t="s">
        <v>46</v>
      </c>
      <c r="B40" s="71">
        <v>11943</v>
      </c>
      <c r="C40" s="26"/>
      <c r="D40" s="71">
        <v>13</v>
      </c>
      <c r="E40" s="71">
        <v>863</v>
      </c>
      <c r="F40" s="71">
        <v>0</v>
      </c>
      <c r="G40" s="71">
        <v>0</v>
      </c>
      <c r="H40" s="71">
        <v>22</v>
      </c>
      <c r="I40" s="71">
        <v>350</v>
      </c>
      <c r="J40" s="71">
        <v>35</v>
      </c>
      <c r="K40" s="230">
        <v>1213</v>
      </c>
    </row>
    <row r="41" spans="1:11" ht="13" x14ac:dyDescent="0.3">
      <c r="A41" s="24" t="s">
        <v>47</v>
      </c>
      <c r="B41" s="71">
        <v>39179</v>
      </c>
      <c r="C41" s="26"/>
      <c r="D41" s="71">
        <v>151</v>
      </c>
      <c r="E41" s="71">
        <v>11393</v>
      </c>
      <c r="F41" s="71">
        <v>12</v>
      </c>
      <c r="G41" s="71">
        <v>1153</v>
      </c>
      <c r="H41" s="71">
        <v>20</v>
      </c>
      <c r="I41" s="71">
        <v>1465</v>
      </c>
      <c r="J41" s="71">
        <v>183</v>
      </c>
      <c r="K41" s="230">
        <v>14011</v>
      </c>
    </row>
    <row r="42" spans="1:11" ht="13" x14ac:dyDescent="0.3">
      <c r="A42" s="24" t="s">
        <v>249</v>
      </c>
      <c r="B42" s="71">
        <v>389617</v>
      </c>
      <c r="C42" s="26"/>
      <c r="D42" s="71">
        <v>1455</v>
      </c>
      <c r="E42" s="71">
        <v>32034</v>
      </c>
      <c r="F42" s="71">
        <v>489</v>
      </c>
      <c r="G42" s="71">
        <v>5000</v>
      </c>
      <c r="H42" s="71">
        <v>1041</v>
      </c>
      <c r="I42" s="71">
        <v>20055</v>
      </c>
      <c r="J42" s="71">
        <v>2985</v>
      </c>
      <c r="K42" s="230">
        <v>57089</v>
      </c>
    </row>
    <row r="43" spans="1:11" ht="13" x14ac:dyDescent="0.3">
      <c r="A43" s="24" t="s">
        <v>250</v>
      </c>
      <c r="B43" s="71">
        <v>77333</v>
      </c>
      <c r="C43" s="26"/>
      <c r="D43" s="71">
        <v>25</v>
      </c>
      <c r="E43" s="71">
        <v>1069</v>
      </c>
      <c r="F43" s="71">
        <v>24</v>
      </c>
      <c r="G43" s="71">
        <v>309</v>
      </c>
      <c r="H43" s="71">
        <v>15</v>
      </c>
      <c r="I43" s="71">
        <v>868</v>
      </c>
      <c r="J43" s="71">
        <v>64</v>
      </c>
      <c r="K43" s="230">
        <v>2246</v>
      </c>
    </row>
    <row r="44" spans="1:11" ht="13" x14ac:dyDescent="0.3">
      <c r="A44" s="24" t="s">
        <v>65</v>
      </c>
      <c r="B44" s="71">
        <v>156761</v>
      </c>
      <c r="C44" s="26"/>
      <c r="D44" s="71">
        <v>2416</v>
      </c>
      <c r="E44" s="71">
        <v>54066</v>
      </c>
      <c r="F44" s="71">
        <v>802</v>
      </c>
      <c r="G44" s="71">
        <v>12231</v>
      </c>
      <c r="H44" s="71">
        <v>720</v>
      </c>
      <c r="I44" s="71">
        <v>14128</v>
      </c>
      <c r="J44" s="71">
        <v>3938</v>
      </c>
      <c r="K44" s="230">
        <v>80425</v>
      </c>
    </row>
    <row r="45" spans="1:11" ht="13" x14ac:dyDescent="0.3">
      <c r="A45" s="24" t="s">
        <v>251</v>
      </c>
      <c r="B45" s="71">
        <v>23495</v>
      </c>
      <c r="C45" s="26"/>
      <c r="D45" s="71">
        <v>89</v>
      </c>
      <c r="E45" s="71">
        <v>2404</v>
      </c>
      <c r="F45" s="71">
        <v>0</v>
      </c>
      <c r="G45" s="71">
        <v>0</v>
      </c>
      <c r="H45" s="71">
        <v>0</v>
      </c>
      <c r="I45" s="71">
        <v>0</v>
      </c>
      <c r="J45" s="71">
        <v>89</v>
      </c>
      <c r="K45" s="230">
        <v>2404</v>
      </c>
    </row>
    <row r="46" spans="1:11" ht="13" x14ac:dyDescent="0.3">
      <c r="A46" s="24" t="s">
        <v>48</v>
      </c>
      <c r="B46" s="71">
        <v>22251</v>
      </c>
      <c r="C46" s="26"/>
      <c r="D46" s="71">
        <v>434</v>
      </c>
      <c r="E46" s="71">
        <v>16907</v>
      </c>
      <c r="F46" s="71">
        <v>164</v>
      </c>
      <c r="G46" s="71">
        <v>2009</v>
      </c>
      <c r="H46" s="71">
        <v>548</v>
      </c>
      <c r="I46" s="71">
        <v>10245</v>
      </c>
      <c r="J46" s="71">
        <v>1146</v>
      </c>
      <c r="K46" s="230">
        <v>29161</v>
      </c>
    </row>
    <row r="47" spans="1:11" ht="13" x14ac:dyDescent="0.3">
      <c r="A47" s="24" t="s">
        <v>49</v>
      </c>
      <c r="B47" s="71">
        <v>132141</v>
      </c>
      <c r="C47" s="26"/>
      <c r="D47" s="71">
        <v>637</v>
      </c>
      <c r="E47" s="71">
        <v>13347</v>
      </c>
      <c r="F47" s="71">
        <v>148</v>
      </c>
      <c r="G47" s="71">
        <v>2975</v>
      </c>
      <c r="H47" s="71">
        <v>545</v>
      </c>
      <c r="I47" s="71">
        <v>17947</v>
      </c>
      <c r="J47" s="71">
        <v>1330</v>
      </c>
      <c r="K47" s="230">
        <v>34269</v>
      </c>
    </row>
    <row r="48" spans="1:11" ht="13" x14ac:dyDescent="0.3">
      <c r="A48" s="24" t="s">
        <v>252</v>
      </c>
      <c r="B48" s="71">
        <v>8593</v>
      </c>
      <c r="C48" s="26"/>
      <c r="D48" s="71">
        <v>5</v>
      </c>
      <c r="E48" s="71">
        <v>385</v>
      </c>
      <c r="F48" s="71">
        <v>0</v>
      </c>
      <c r="G48" s="71">
        <v>0</v>
      </c>
      <c r="H48" s="71">
        <v>2</v>
      </c>
      <c r="I48" s="71">
        <v>35</v>
      </c>
      <c r="J48" s="71">
        <v>7</v>
      </c>
      <c r="K48" s="230">
        <v>420</v>
      </c>
    </row>
    <row r="49" spans="1:11" ht="13" x14ac:dyDescent="0.3">
      <c r="A49" s="24" t="s">
        <v>50</v>
      </c>
      <c r="B49" s="71">
        <v>20523</v>
      </c>
      <c r="C49" s="26"/>
      <c r="D49" s="71">
        <v>192</v>
      </c>
      <c r="E49" s="71">
        <v>3100</v>
      </c>
      <c r="F49" s="71">
        <v>46</v>
      </c>
      <c r="G49" s="71">
        <v>459</v>
      </c>
      <c r="H49" s="71">
        <v>76</v>
      </c>
      <c r="I49" s="71">
        <v>705</v>
      </c>
      <c r="J49" s="71">
        <v>314</v>
      </c>
      <c r="K49" s="230">
        <v>4264</v>
      </c>
    </row>
    <row r="50" spans="1:11" ht="13" x14ac:dyDescent="0.3">
      <c r="A50" s="24" t="s">
        <v>253</v>
      </c>
      <c r="B50" s="71">
        <v>24186</v>
      </c>
      <c r="C50" s="26"/>
      <c r="D50" s="71">
        <v>70</v>
      </c>
      <c r="E50" s="71">
        <v>1559</v>
      </c>
      <c r="F50" s="71">
        <v>0</v>
      </c>
      <c r="G50" s="71">
        <v>0</v>
      </c>
      <c r="H50" s="71">
        <v>0</v>
      </c>
      <c r="I50" s="71">
        <v>0</v>
      </c>
      <c r="J50" s="71">
        <v>70</v>
      </c>
      <c r="K50" s="230">
        <v>1559</v>
      </c>
    </row>
    <row r="51" spans="1:11" ht="13" x14ac:dyDescent="0.3">
      <c r="A51" s="24" t="s">
        <v>254</v>
      </c>
      <c r="B51" s="71">
        <v>251460</v>
      </c>
      <c r="C51" s="26"/>
      <c r="D51" s="71">
        <v>2372</v>
      </c>
      <c r="E51" s="71">
        <v>84250</v>
      </c>
      <c r="F51" s="71">
        <v>685</v>
      </c>
      <c r="G51" s="71">
        <v>15460</v>
      </c>
      <c r="H51" s="71">
        <v>1798</v>
      </c>
      <c r="I51" s="71">
        <v>22288</v>
      </c>
      <c r="J51" s="71">
        <v>4855</v>
      </c>
      <c r="K51" s="230">
        <v>121998</v>
      </c>
    </row>
    <row r="52" spans="1:11" ht="13" x14ac:dyDescent="0.3">
      <c r="A52" s="24" t="s">
        <v>51</v>
      </c>
      <c r="B52" s="71">
        <v>4353</v>
      </c>
      <c r="C52" s="26"/>
      <c r="D52" s="71">
        <v>74</v>
      </c>
      <c r="E52" s="71">
        <v>1168</v>
      </c>
      <c r="F52" s="71">
        <v>12</v>
      </c>
      <c r="G52" s="71">
        <v>115</v>
      </c>
      <c r="H52" s="71">
        <v>36</v>
      </c>
      <c r="I52" s="71">
        <v>513</v>
      </c>
      <c r="J52" s="71">
        <v>122</v>
      </c>
      <c r="K52" s="230">
        <v>1796</v>
      </c>
    </row>
    <row r="53" spans="1:11" ht="13" x14ac:dyDescent="0.3">
      <c r="A53" s="24" t="s">
        <v>52</v>
      </c>
      <c r="B53" s="71">
        <v>45408</v>
      </c>
      <c r="C53" s="26"/>
      <c r="D53" s="71">
        <v>100</v>
      </c>
      <c r="E53" s="71">
        <v>3941</v>
      </c>
      <c r="F53" s="71">
        <v>0</v>
      </c>
      <c r="G53" s="71">
        <v>0</v>
      </c>
      <c r="H53" s="71">
        <v>0</v>
      </c>
      <c r="I53" s="71">
        <v>0</v>
      </c>
      <c r="J53" s="71">
        <v>100</v>
      </c>
      <c r="K53" s="230">
        <v>3941</v>
      </c>
    </row>
    <row r="54" spans="1:11" ht="13" x14ac:dyDescent="0.3">
      <c r="A54" s="24" t="s">
        <v>53</v>
      </c>
      <c r="B54" s="71">
        <v>52812</v>
      </c>
      <c r="C54" s="26"/>
      <c r="D54" s="71">
        <v>679</v>
      </c>
      <c r="E54" s="71">
        <v>16311</v>
      </c>
      <c r="F54" s="71">
        <v>292</v>
      </c>
      <c r="G54" s="71">
        <v>5155</v>
      </c>
      <c r="H54" s="71">
        <v>428</v>
      </c>
      <c r="I54" s="71">
        <v>6004</v>
      </c>
      <c r="J54" s="71">
        <v>1399</v>
      </c>
      <c r="K54" s="230">
        <v>27470</v>
      </c>
    </row>
    <row r="55" spans="1:11" ht="13" x14ac:dyDescent="0.3">
      <c r="A55" s="24" t="s">
        <v>255</v>
      </c>
      <c r="B55" s="71">
        <v>21567</v>
      </c>
      <c r="C55" s="26"/>
      <c r="D55" s="71">
        <v>106</v>
      </c>
      <c r="E55" s="71">
        <v>4580</v>
      </c>
      <c r="F55" s="71">
        <v>3</v>
      </c>
      <c r="G55" s="71">
        <v>36</v>
      </c>
      <c r="H55" s="71">
        <v>28</v>
      </c>
      <c r="I55" s="71">
        <v>422</v>
      </c>
      <c r="J55" s="71">
        <v>137</v>
      </c>
      <c r="K55" s="230">
        <v>5038</v>
      </c>
    </row>
    <row r="56" spans="1:11" ht="13" x14ac:dyDescent="0.3">
      <c r="A56" s="24" t="s">
        <v>54</v>
      </c>
      <c r="B56" s="71">
        <v>43626</v>
      </c>
      <c r="C56" s="26"/>
      <c r="D56" s="71">
        <v>365</v>
      </c>
      <c r="E56" s="71">
        <v>5114</v>
      </c>
      <c r="F56" s="71">
        <v>101</v>
      </c>
      <c r="G56" s="71">
        <v>1267</v>
      </c>
      <c r="H56" s="71">
        <v>187</v>
      </c>
      <c r="I56" s="71">
        <v>870</v>
      </c>
      <c r="J56" s="71">
        <v>653</v>
      </c>
      <c r="K56" s="230">
        <v>7251</v>
      </c>
    </row>
    <row r="57" spans="1:11" ht="13" x14ac:dyDescent="0.3">
      <c r="A57" s="24" t="s">
        <v>55</v>
      </c>
      <c r="B57" s="71">
        <v>53835</v>
      </c>
      <c r="C57" s="26"/>
      <c r="D57" s="71">
        <v>205</v>
      </c>
      <c r="E57" s="71">
        <v>3991</v>
      </c>
      <c r="F57" s="71">
        <v>18</v>
      </c>
      <c r="G57" s="71">
        <v>233</v>
      </c>
      <c r="H57" s="71">
        <v>263</v>
      </c>
      <c r="I57" s="71">
        <v>3288</v>
      </c>
      <c r="J57" s="71">
        <v>486</v>
      </c>
      <c r="K57" s="230">
        <v>7512</v>
      </c>
    </row>
    <row r="58" spans="1:11" ht="13" x14ac:dyDescent="0.3">
      <c r="A58" s="24" t="s">
        <v>56</v>
      </c>
      <c r="B58" s="71">
        <v>52810</v>
      </c>
      <c r="C58" s="26"/>
      <c r="D58" s="71">
        <v>560</v>
      </c>
      <c r="E58" s="71">
        <v>11853</v>
      </c>
      <c r="F58" s="71">
        <v>119</v>
      </c>
      <c r="G58" s="71">
        <v>1995</v>
      </c>
      <c r="H58" s="71">
        <v>607</v>
      </c>
      <c r="I58" s="71">
        <v>4494</v>
      </c>
      <c r="J58" s="71">
        <v>1286</v>
      </c>
      <c r="K58" s="230">
        <v>18342</v>
      </c>
    </row>
    <row r="59" spans="1:11" ht="13" x14ac:dyDescent="0.3">
      <c r="A59" s="24" t="s">
        <v>57</v>
      </c>
      <c r="B59" s="71">
        <v>250088</v>
      </c>
      <c r="C59" s="26"/>
      <c r="D59" s="71">
        <v>1042</v>
      </c>
      <c r="E59" s="71">
        <v>34775</v>
      </c>
      <c r="F59" s="71">
        <v>290</v>
      </c>
      <c r="G59" s="71">
        <v>2512</v>
      </c>
      <c r="H59" s="71">
        <v>453</v>
      </c>
      <c r="I59" s="71">
        <v>5798</v>
      </c>
      <c r="J59" s="71">
        <v>1785</v>
      </c>
      <c r="K59" s="230">
        <v>43085</v>
      </c>
    </row>
    <row r="60" spans="1:11" ht="13" x14ac:dyDescent="0.3">
      <c r="A60" s="24" t="s">
        <v>58</v>
      </c>
      <c r="B60" s="71">
        <v>128755</v>
      </c>
      <c r="C60" s="26"/>
      <c r="D60" s="71">
        <v>902</v>
      </c>
      <c r="E60" s="71">
        <v>24991</v>
      </c>
      <c r="F60" s="71">
        <v>533</v>
      </c>
      <c r="G60" s="71">
        <v>6073</v>
      </c>
      <c r="H60" s="71">
        <v>595</v>
      </c>
      <c r="I60" s="71">
        <v>6724</v>
      </c>
      <c r="J60" s="71">
        <v>2030</v>
      </c>
      <c r="K60" s="230">
        <v>37788</v>
      </c>
    </row>
    <row r="61" spans="1:11" ht="13" x14ac:dyDescent="0.3">
      <c r="A61" s="24" t="s">
        <v>256</v>
      </c>
      <c r="B61" s="71">
        <v>4740</v>
      </c>
      <c r="C61" s="26"/>
      <c r="D61" s="71">
        <v>3</v>
      </c>
      <c r="E61" s="71">
        <v>60</v>
      </c>
      <c r="F61" s="71">
        <v>0</v>
      </c>
      <c r="G61" s="71">
        <v>0</v>
      </c>
      <c r="H61" s="71">
        <v>0</v>
      </c>
      <c r="I61" s="71">
        <v>0</v>
      </c>
      <c r="J61" s="71">
        <v>3</v>
      </c>
      <c r="K61" s="230">
        <v>60</v>
      </c>
    </row>
    <row r="62" spans="1:11" ht="13" x14ac:dyDescent="0.3">
      <c r="A62" s="24" t="s">
        <v>257</v>
      </c>
      <c r="B62" s="71">
        <v>113972</v>
      </c>
      <c r="C62" s="26"/>
      <c r="D62" s="71">
        <v>1589</v>
      </c>
      <c r="E62" s="71">
        <v>40339</v>
      </c>
      <c r="F62" s="71">
        <v>354</v>
      </c>
      <c r="G62" s="71">
        <v>2219</v>
      </c>
      <c r="H62" s="71">
        <v>1470</v>
      </c>
      <c r="I62" s="71">
        <v>11069</v>
      </c>
      <c r="J62" s="71">
        <v>3413</v>
      </c>
      <c r="K62" s="230">
        <v>53627</v>
      </c>
    </row>
    <row r="63" spans="1:11" ht="13" x14ac:dyDescent="0.3">
      <c r="A63" s="24" t="s">
        <v>59</v>
      </c>
      <c r="B63" s="71">
        <v>22477</v>
      </c>
      <c r="C63" s="26"/>
      <c r="D63" s="71">
        <v>181</v>
      </c>
      <c r="E63" s="71">
        <v>7774</v>
      </c>
      <c r="F63" s="71">
        <v>20</v>
      </c>
      <c r="G63" s="71">
        <v>333</v>
      </c>
      <c r="H63" s="71">
        <v>38</v>
      </c>
      <c r="I63" s="71">
        <v>1659</v>
      </c>
      <c r="J63" s="71">
        <v>239</v>
      </c>
      <c r="K63" s="230">
        <v>9766</v>
      </c>
    </row>
    <row r="64" spans="1:11" ht="13" x14ac:dyDescent="0.3">
      <c r="A64" s="24" t="s">
        <v>66</v>
      </c>
      <c r="B64" s="71">
        <v>59875</v>
      </c>
      <c r="C64" s="26"/>
      <c r="D64" s="71">
        <v>606</v>
      </c>
      <c r="E64" s="71">
        <v>12906</v>
      </c>
      <c r="F64" s="71">
        <v>40</v>
      </c>
      <c r="G64" s="71">
        <v>654</v>
      </c>
      <c r="H64" s="71">
        <v>69</v>
      </c>
      <c r="I64" s="71">
        <v>6390</v>
      </c>
      <c r="J64" s="71">
        <v>715</v>
      </c>
      <c r="K64" s="230">
        <v>19950</v>
      </c>
    </row>
    <row r="65" spans="1:11" ht="13" x14ac:dyDescent="0.3">
      <c r="A65" s="28" t="s">
        <v>258</v>
      </c>
      <c r="B65" s="71">
        <v>50803</v>
      </c>
      <c r="C65" s="26"/>
      <c r="D65" s="71">
        <v>56</v>
      </c>
      <c r="E65" s="71">
        <v>1624</v>
      </c>
      <c r="F65" s="71">
        <v>6</v>
      </c>
      <c r="G65" s="71">
        <v>204</v>
      </c>
      <c r="H65" s="71">
        <v>20</v>
      </c>
      <c r="I65" s="71">
        <v>520</v>
      </c>
      <c r="J65" s="71">
        <v>82</v>
      </c>
      <c r="K65" s="230">
        <v>2348</v>
      </c>
    </row>
    <row r="66" spans="1:11" ht="13" x14ac:dyDescent="0.3">
      <c r="A66" s="24" t="s">
        <v>60</v>
      </c>
      <c r="B66" s="71">
        <v>957</v>
      </c>
      <c r="C66" s="26"/>
      <c r="D66" s="71">
        <v>3</v>
      </c>
      <c r="E66" s="71">
        <v>55</v>
      </c>
      <c r="F66" s="71">
        <v>2</v>
      </c>
      <c r="G66" s="71">
        <v>7</v>
      </c>
      <c r="H66" s="71">
        <v>2</v>
      </c>
      <c r="I66" s="71">
        <v>65</v>
      </c>
      <c r="J66" s="71">
        <v>7</v>
      </c>
      <c r="K66" s="230">
        <v>127</v>
      </c>
    </row>
    <row r="67" spans="1:11" ht="13" x14ac:dyDescent="0.3">
      <c r="A67" s="24" t="s">
        <v>259</v>
      </c>
      <c r="B67" s="71">
        <v>46371</v>
      </c>
      <c r="C67" s="26"/>
      <c r="D67" s="71">
        <v>115</v>
      </c>
      <c r="E67" s="71">
        <v>8881</v>
      </c>
      <c r="F67" s="71">
        <v>25</v>
      </c>
      <c r="G67" s="71">
        <v>374</v>
      </c>
      <c r="H67" s="71">
        <v>31</v>
      </c>
      <c r="I67" s="71">
        <v>553</v>
      </c>
      <c r="J67" s="71">
        <v>171</v>
      </c>
      <c r="K67" s="230">
        <v>9808</v>
      </c>
    </row>
    <row r="68" spans="1:11" ht="13" x14ac:dyDescent="0.3">
      <c r="A68" s="24" t="s">
        <v>260</v>
      </c>
      <c r="B68" s="71">
        <v>40021</v>
      </c>
      <c r="C68" s="26"/>
      <c r="D68" s="71">
        <v>307</v>
      </c>
      <c r="E68" s="71">
        <v>8928</v>
      </c>
      <c r="F68" s="71">
        <v>69</v>
      </c>
      <c r="G68" s="71">
        <v>902</v>
      </c>
      <c r="H68" s="71">
        <v>281</v>
      </c>
      <c r="I68" s="71">
        <v>2315</v>
      </c>
      <c r="J68" s="71">
        <v>657</v>
      </c>
      <c r="K68" s="230">
        <v>12145</v>
      </c>
    </row>
    <row r="69" spans="1:11" ht="13" x14ac:dyDescent="0.3">
      <c r="A69" s="24" t="s">
        <v>261</v>
      </c>
      <c r="B69" s="71">
        <v>25490</v>
      </c>
      <c r="C69" s="26"/>
      <c r="D69" s="71">
        <v>185</v>
      </c>
      <c r="E69" s="71">
        <v>9659</v>
      </c>
      <c r="F69" s="71">
        <v>22</v>
      </c>
      <c r="G69" s="71">
        <v>311</v>
      </c>
      <c r="H69" s="71">
        <v>92</v>
      </c>
      <c r="I69" s="71">
        <v>792</v>
      </c>
      <c r="J69" s="71">
        <v>299</v>
      </c>
      <c r="K69" s="230">
        <v>10762</v>
      </c>
    </row>
    <row r="70" spans="1:11" ht="13" x14ac:dyDescent="0.3">
      <c r="A70" s="24" t="s">
        <v>262</v>
      </c>
      <c r="B70" s="71">
        <v>11293</v>
      </c>
      <c r="C70" s="26"/>
      <c r="D70" s="71">
        <v>11</v>
      </c>
      <c r="E70" s="71">
        <v>830</v>
      </c>
      <c r="F70" s="71">
        <v>2</v>
      </c>
      <c r="G70" s="71">
        <v>1010</v>
      </c>
      <c r="H70" s="71">
        <v>0</v>
      </c>
      <c r="I70" s="71">
        <v>0</v>
      </c>
      <c r="J70" s="71">
        <v>13</v>
      </c>
      <c r="K70" s="230">
        <v>1840</v>
      </c>
    </row>
    <row r="71" spans="1:11" ht="13" x14ac:dyDescent="0.3">
      <c r="A71" s="24" t="s">
        <v>61</v>
      </c>
      <c r="B71" s="71">
        <v>15385</v>
      </c>
      <c r="C71" s="26"/>
      <c r="D71" s="71">
        <v>180</v>
      </c>
      <c r="E71" s="71">
        <v>4354</v>
      </c>
      <c r="F71" s="71">
        <v>39</v>
      </c>
      <c r="G71" s="71">
        <v>281</v>
      </c>
      <c r="H71" s="71">
        <v>40</v>
      </c>
      <c r="I71" s="71">
        <v>413</v>
      </c>
      <c r="J71" s="71">
        <v>259</v>
      </c>
      <c r="K71" s="230">
        <v>5048</v>
      </c>
    </row>
    <row r="72" spans="1:11" ht="13" x14ac:dyDescent="0.3">
      <c r="A72" s="33" t="s">
        <v>263</v>
      </c>
      <c r="B72" s="38">
        <v>14568</v>
      </c>
      <c r="C72" s="26"/>
      <c r="D72" s="71">
        <v>233</v>
      </c>
      <c r="E72" s="71">
        <v>7508</v>
      </c>
      <c r="F72" s="71">
        <v>9</v>
      </c>
      <c r="G72" s="71">
        <v>112</v>
      </c>
      <c r="H72" s="71">
        <v>20</v>
      </c>
      <c r="I72" s="71">
        <v>496</v>
      </c>
      <c r="J72" s="71">
        <v>262</v>
      </c>
      <c r="K72" s="230">
        <v>8116</v>
      </c>
    </row>
    <row r="73" spans="1:11" ht="13" x14ac:dyDescent="0.3">
      <c r="A73" s="29" t="s">
        <v>62</v>
      </c>
      <c r="B73" s="128">
        <f>SUM(B5:B72)</f>
        <v>4692850</v>
      </c>
      <c r="C73" s="32" t="s">
        <v>223</v>
      </c>
      <c r="D73" s="128">
        <f>SUM(D5:D72)</f>
        <v>43324</v>
      </c>
      <c r="E73" s="128">
        <f t="shared" ref="E73:K73" si="0">SUM(E5:E72)</f>
        <v>1066136</v>
      </c>
      <c r="F73" s="128">
        <f t="shared" si="0"/>
        <v>12010</v>
      </c>
      <c r="G73" s="128">
        <f t="shared" si="0"/>
        <v>208680</v>
      </c>
      <c r="H73" s="128">
        <f t="shared" si="0"/>
        <v>26311</v>
      </c>
      <c r="I73" s="128">
        <f t="shared" si="0"/>
        <v>541801</v>
      </c>
      <c r="J73" s="128">
        <f t="shared" si="0"/>
        <v>81645</v>
      </c>
      <c r="K73" s="254">
        <f t="shared" si="0"/>
        <v>1816617</v>
      </c>
    </row>
    <row r="74" spans="1:11" s="115" customFormat="1" ht="13" x14ac:dyDescent="0.3">
      <c r="A74" s="117"/>
      <c r="B74" s="117" t="s">
        <v>224</v>
      </c>
      <c r="C74" s="117"/>
      <c r="D74" s="117"/>
      <c r="K74" s="272"/>
    </row>
    <row r="75" spans="1:11" ht="13" x14ac:dyDescent="0.3">
      <c r="A75" s="1"/>
      <c r="B75" s="117"/>
      <c r="C75" s="19"/>
      <c r="D75" s="117"/>
    </row>
  </sheetData>
  <mergeCells count="8">
    <mergeCell ref="A1:K2"/>
    <mergeCell ref="A3:A4"/>
    <mergeCell ref="B3:B4"/>
    <mergeCell ref="D3:E3"/>
    <mergeCell ref="F3:G3"/>
    <mergeCell ref="H3:I3"/>
    <mergeCell ref="J3:K3"/>
    <mergeCell ref="C3:C4"/>
  </mergeCells>
  <phoneticPr fontId="0" type="noConversion"/>
  <printOptions horizontalCentered="1" verticalCentered="1" gridLines="1"/>
  <pageMargins left="0.5" right="0.5" top="0.75" bottom="0.75" header="0.5" footer="0.5"/>
  <pageSetup scale="91" orientation="landscape" r:id="rId1"/>
  <headerFooter alignWithMargins="0">
    <oddFooter>&amp;C&amp;"Garamond,Regular"&amp;P</oddFooter>
  </headerFooter>
  <rowBreaks count="1" manualBreakCount="1">
    <brk id="3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zoomScaleNormal="100" workbookViewId="0">
      <pane xSplit="1" ySplit="4" topLeftCell="C62" activePane="bottomRight" state="frozen"/>
      <selection pane="topRight" activeCell="B1" sqref="B1"/>
      <selection pane="bottomLeft" activeCell="A5" sqref="A5"/>
      <selection pane="bottomRight" activeCell="M78" sqref="M78"/>
    </sheetView>
  </sheetViews>
  <sheetFormatPr defaultColWidth="9.1796875" defaultRowHeight="13" x14ac:dyDescent="0.3"/>
  <cols>
    <col min="1" max="1" width="29.1796875" style="19" customWidth="1"/>
    <col min="2" max="2" width="10" style="70" customWidth="1"/>
    <col min="3" max="3" width="1.81640625" bestFit="1" customWidth="1"/>
    <col min="4" max="4" width="7.81640625" style="70" customWidth="1"/>
    <col min="5" max="5" width="8.81640625" style="70" customWidth="1"/>
    <col min="6" max="6" width="7.54296875" style="70" customWidth="1"/>
    <col min="7" max="9" width="8" style="70" customWidth="1"/>
    <col min="10" max="10" width="8.08984375" style="70" customWidth="1"/>
    <col min="11" max="11" width="8.1796875" style="70" customWidth="1"/>
    <col min="12" max="12" width="8.81640625" style="70" customWidth="1"/>
    <col min="13" max="13" width="8.7265625" style="70" customWidth="1"/>
    <col min="14" max="14" width="10.36328125" style="70" customWidth="1"/>
    <col min="15" max="15" width="5.1796875" style="70" customWidth="1"/>
    <col min="16" max="16" width="7.54296875" style="70" customWidth="1"/>
    <col min="17" max="17" width="8.54296875" style="114" customWidth="1"/>
    <col min="18" max="18" width="9.1796875" style="1"/>
    <col min="19" max="16384" width="9.1796875" style="19"/>
  </cols>
  <sheetData>
    <row r="1" spans="1:20" ht="15.75" customHeight="1" x14ac:dyDescent="0.3">
      <c r="A1" s="329" t="s">
        <v>117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45"/>
    </row>
    <row r="2" spans="1:20" x14ac:dyDescent="0.3">
      <c r="A2" s="331"/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47"/>
    </row>
    <row r="3" spans="1:20" s="49" customFormat="1" x14ac:dyDescent="0.3">
      <c r="A3" s="348" t="s">
        <v>23</v>
      </c>
      <c r="B3" s="366" t="s">
        <v>2</v>
      </c>
      <c r="C3" s="364"/>
      <c r="D3" s="343" t="s">
        <v>118</v>
      </c>
      <c r="E3" s="343"/>
      <c r="F3" s="343"/>
      <c r="G3" s="343"/>
      <c r="H3" s="344"/>
      <c r="I3" s="368" t="s">
        <v>119</v>
      </c>
      <c r="J3" s="343"/>
      <c r="K3" s="344"/>
      <c r="L3" s="368" t="s">
        <v>120</v>
      </c>
      <c r="M3" s="343"/>
      <c r="N3" s="344"/>
      <c r="O3" s="277"/>
      <c r="P3" s="343" t="s">
        <v>121</v>
      </c>
      <c r="Q3" s="344"/>
      <c r="R3" s="48"/>
    </row>
    <row r="4" spans="1:20" s="51" customFormat="1" ht="39" customHeight="1" x14ac:dyDescent="0.3">
      <c r="A4" s="349"/>
      <c r="B4" s="367"/>
      <c r="C4" s="365"/>
      <c r="D4" s="238" t="s">
        <v>122</v>
      </c>
      <c r="E4" s="238" t="s">
        <v>123</v>
      </c>
      <c r="F4" s="238" t="s">
        <v>124</v>
      </c>
      <c r="G4" s="238" t="s">
        <v>125</v>
      </c>
      <c r="H4" s="238" t="s">
        <v>126</v>
      </c>
      <c r="I4" s="278" t="s">
        <v>127</v>
      </c>
      <c r="J4" s="238" t="s">
        <v>128</v>
      </c>
      <c r="K4" s="239" t="s">
        <v>296</v>
      </c>
      <c r="L4" s="238" t="s">
        <v>137</v>
      </c>
      <c r="M4" s="238" t="s">
        <v>295</v>
      </c>
      <c r="N4" s="239" t="s">
        <v>129</v>
      </c>
      <c r="O4" s="279" t="s">
        <v>130</v>
      </c>
      <c r="P4" s="238" t="s">
        <v>131</v>
      </c>
      <c r="Q4" s="239" t="s">
        <v>132</v>
      </c>
      <c r="R4" s="50"/>
    </row>
    <row r="5" spans="1:20" x14ac:dyDescent="0.3">
      <c r="A5" s="24" t="s">
        <v>232</v>
      </c>
      <c r="B5" s="71">
        <v>62577</v>
      </c>
      <c r="C5" s="71"/>
      <c r="D5" s="280">
        <v>57962</v>
      </c>
      <c r="E5" s="280">
        <v>32298</v>
      </c>
      <c r="F5" s="280">
        <v>3553</v>
      </c>
      <c r="G5" s="280">
        <v>1538</v>
      </c>
      <c r="H5" s="280">
        <v>0</v>
      </c>
      <c r="I5" s="281">
        <v>36436</v>
      </c>
      <c r="J5" s="71">
        <v>58915</v>
      </c>
      <c r="K5" s="230">
        <v>0</v>
      </c>
      <c r="L5" s="244">
        <v>14230</v>
      </c>
      <c r="M5" s="280">
        <v>0</v>
      </c>
      <c r="N5" s="230">
        <v>109581</v>
      </c>
      <c r="O5" s="282">
        <f t="shared" ref="O5:O36" si="0">N5/B5</f>
        <v>1.7511385972481903</v>
      </c>
      <c r="P5" s="71">
        <v>389</v>
      </c>
      <c r="Q5" s="230">
        <v>1526</v>
      </c>
      <c r="S5" s="74"/>
      <c r="T5" s="74"/>
    </row>
    <row r="6" spans="1:20" x14ac:dyDescent="0.3">
      <c r="A6" s="24" t="s">
        <v>31</v>
      </c>
      <c r="B6" s="71">
        <v>25683</v>
      </c>
      <c r="C6" s="71"/>
      <c r="D6" s="280">
        <v>9173</v>
      </c>
      <c r="E6" s="280">
        <v>7337</v>
      </c>
      <c r="F6" s="280">
        <v>464</v>
      </c>
      <c r="G6" s="280">
        <v>3174</v>
      </c>
      <c r="H6" s="280">
        <v>152</v>
      </c>
      <c r="I6" s="281">
        <v>8836</v>
      </c>
      <c r="J6" s="71">
        <v>11507</v>
      </c>
      <c r="K6" s="230">
        <v>0</v>
      </c>
      <c r="L6" s="244">
        <v>4950</v>
      </c>
      <c r="M6" s="280">
        <v>43</v>
      </c>
      <c r="N6" s="230">
        <v>25293</v>
      </c>
      <c r="O6" s="282">
        <f t="shared" si="0"/>
        <v>0.98481485807732738</v>
      </c>
      <c r="P6" s="71">
        <v>639</v>
      </c>
      <c r="Q6" s="230">
        <v>273</v>
      </c>
      <c r="S6" s="74"/>
      <c r="T6" s="42"/>
    </row>
    <row r="7" spans="1:20" x14ac:dyDescent="0.3">
      <c r="A7" s="24" t="s">
        <v>233</v>
      </c>
      <c r="B7" s="71">
        <v>119455</v>
      </c>
      <c r="C7" s="71"/>
      <c r="D7" s="280">
        <v>122251</v>
      </c>
      <c r="E7" s="280">
        <v>161449</v>
      </c>
      <c r="F7" s="280">
        <v>3320</v>
      </c>
      <c r="G7" s="280">
        <v>48732</v>
      </c>
      <c r="H7" s="280">
        <v>4953</v>
      </c>
      <c r="I7" s="281">
        <v>88042</v>
      </c>
      <c r="J7" s="71">
        <v>318640</v>
      </c>
      <c r="K7" s="230">
        <v>0</v>
      </c>
      <c r="L7" s="244">
        <v>34505</v>
      </c>
      <c r="M7" s="280">
        <v>65977</v>
      </c>
      <c r="N7" s="230">
        <v>441187</v>
      </c>
      <c r="O7" s="282">
        <f t="shared" si="0"/>
        <v>3.6933322171529026</v>
      </c>
      <c r="P7" s="71">
        <v>1857</v>
      </c>
      <c r="Q7" s="230">
        <v>4286</v>
      </c>
      <c r="S7" s="74"/>
      <c r="T7" s="42"/>
    </row>
    <row r="8" spans="1:20" x14ac:dyDescent="0.3">
      <c r="A8" s="24" t="s">
        <v>234</v>
      </c>
      <c r="B8" s="71">
        <v>22842</v>
      </c>
      <c r="C8" s="71"/>
      <c r="D8" s="280">
        <v>17789</v>
      </c>
      <c r="E8" s="280">
        <v>12787</v>
      </c>
      <c r="F8" s="280">
        <v>218</v>
      </c>
      <c r="G8" s="280">
        <v>14497</v>
      </c>
      <c r="H8" s="280">
        <v>660</v>
      </c>
      <c r="I8" s="281">
        <v>21113</v>
      </c>
      <c r="J8" s="71">
        <v>25077</v>
      </c>
      <c r="K8" s="230">
        <v>0</v>
      </c>
      <c r="L8" s="244">
        <v>148</v>
      </c>
      <c r="M8" s="280">
        <v>239</v>
      </c>
      <c r="N8" s="230">
        <v>46338</v>
      </c>
      <c r="O8" s="282">
        <f t="shared" si="0"/>
        <v>2.0286314683477804</v>
      </c>
      <c r="P8" s="71">
        <v>888</v>
      </c>
      <c r="Q8" s="230">
        <v>410</v>
      </c>
      <c r="S8" s="74"/>
      <c r="T8" s="42"/>
    </row>
    <row r="9" spans="1:20" x14ac:dyDescent="0.3">
      <c r="A9" s="24" t="s">
        <v>32</v>
      </c>
      <c r="B9" s="71">
        <v>30263</v>
      </c>
      <c r="C9" s="71"/>
      <c r="D9" s="280">
        <v>15888</v>
      </c>
      <c r="E9" s="280">
        <v>5695</v>
      </c>
      <c r="F9" s="280">
        <v>1160</v>
      </c>
      <c r="G9" s="280">
        <v>2638</v>
      </c>
      <c r="H9" s="280">
        <v>0</v>
      </c>
      <c r="I9" s="281">
        <v>8980</v>
      </c>
      <c r="J9" s="71">
        <v>15290</v>
      </c>
      <c r="K9" s="230">
        <v>1381</v>
      </c>
      <c r="L9" s="244">
        <v>286</v>
      </c>
      <c r="M9" s="280">
        <v>270</v>
      </c>
      <c r="N9" s="230">
        <v>25937</v>
      </c>
      <c r="O9" s="282">
        <f t="shared" si="0"/>
        <v>0.857053167233916</v>
      </c>
      <c r="P9" s="71">
        <v>310</v>
      </c>
      <c r="Q9" s="230">
        <v>637</v>
      </c>
      <c r="S9" s="74"/>
      <c r="T9" s="74"/>
    </row>
    <row r="10" spans="1:20" x14ac:dyDescent="0.3">
      <c r="A10" s="24" t="s">
        <v>235</v>
      </c>
      <c r="B10" s="71">
        <v>41103</v>
      </c>
      <c r="C10" s="71"/>
      <c r="D10" s="280">
        <v>31242</v>
      </c>
      <c r="E10" s="280">
        <v>6993</v>
      </c>
      <c r="F10" s="280">
        <v>2358</v>
      </c>
      <c r="G10" s="280">
        <v>1372</v>
      </c>
      <c r="H10" s="280">
        <v>78</v>
      </c>
      <c r="I10" s="281">
        <v>20845</v>
      </c>
      <c r="J10" s="71">
        <v>17221</v>
      </c>
      <c r="K10" s="230">
        <v>3977</v>
      </c>
      <c r="L10" s="244">
        <v>504</v>
      </c>
      <c r="M10" s="280">
        <v>0</v>
      </c>
      <c r="N10" s="230">
        <v>42547</v>
      </c>
      <c r="O10" s="282">
        <f t="shared" si="0"/>
        <v>1.0351312556261101</v>
      </c>
      <c r="P10" s="71">
        <v>686</v>
      </c>
      <c r="Q10" s="230">
        <v>682</v>
      </c>
      <c r="S10" s="74"/>
      <c r="T10" s="74"/>
    </row>
    <row r="11" spans="1:20" x14ac:dyDescent="0.3">
      <c r="A11" s="24" t="s">
        <v>236</v>
      </c>
      <c r="B11" s="71">
        <v>36462</v>
      </c>
      <c r="C11" s="71"/>
      <c r="D11" s="280">
        <v>41117</v>
      </c>
      <c r="E11" s="280">
        <v>20386</v>
      </c>
      <c r="F11" s="280">
        <v>3551</v>
      </c>
      <c r="G11" s="280">
        <v>71108</v>
      </c>
      <c r="H11" s="280">
        <v>75</v>
      </c>
      <c r="I11" s="281">
        <v>113406</v>
      </c>
      <c r="J11" s="71">
        <v>23683</v>
      </c>
      <c r="K11" s="230">
        <v>0</v>
      </c>
      <c r="L11" s="244">
        <v>134881</v>
      </c>
      <c r="M11" s="280">
        <v>852</v>
      </c>
      <c r="N11" s="230">
        <v>271970</v>
      </c>
      <c r="O11" s="282">
        <f t="shared" si="0"/>
        <v>7.4589984093028354</v>
      </c>
      <c r="P11" s="71">
        <v>1022</v>
      </c>
      <c r="Q11" s="230">
        <v>536</v>
      </c>
      <c r="S11" s="74"/>
      <c r="T11" s="74"/>
    </row>
    <row r="12" spans="1:20" x14ac:dyDescent="0.3">
      <c r="A12" s="24" t="s">
        <v>33</v>
      </c>
      <c r="B12" s="71">
        <v>13786</v>
      </c>
      <c r="C12" s="71"/>
      <c r="D12" s="280">
        <v>33173</v>
      </c>
      <c r="E12" s="280">
        <v>21727</v>
      </c>
      <c r="F12" s="280">
        <v>10890</v>
      </c>
      <c r="G12" s="280">
        <v>23724</v>
      </c>
      <c r="H12" s="280">
        <v>0</v>
      </c>
      <c r="I12" s="281">
        <v>48954</v>
      </c>
      <c r="J12" s="71">
        <v>41034</v>
      </c>
      <c r="K12" s="230">
        <v>0</v>
      </c>
      <c r="L12" s="244">
        <v>3846</v>
      </c>
      <c r="M12" s="280">
        <v>474</v>
      </c>
      <c r="N12" s="230">
        <v>93834</v>
      </c>
      <c r="O12" s="282">
        <f t="shared" si="0"/>
        <v>6.8064703322210942</v>
      </c>
      <c r="P12" s="71">
        <v>730</v>
      </c>
      <c r="Q12" s="230">
        <v>293</v>
      </c>
      <c r="S12" s="74"/>
      <c r="T12" s="74"/>
    </row>
    <row r="13" spans="1:20" x14ac:dyDescent="0.3">
      <c r="A13" s="24" t="s">
        <v>237</v>
      </c>
      <c r="B13" s="71">
        <v>125175</v>
      </c>
      <c r="C13" s="71"/>
      <c r="D13" s="280">
        <v>158379</v>
      </c>
      <c r="E13" s="280">
        <v>160293</v>
      </c>
      <c r="F13" s="280">
        <v>20188</v>
      </c>
      <c r="G13" s="280">
        <v>96117</v>
      </c>
      <c r="H13" s="280">
        <v>15395</v>
      </c>
      <c r="I13" s="281">
        <v>189893</v>
      </c>
      <c r="J13" s="71">
        <v>260652</v>
      </c>
      <c r="K13" s="230">
        <v>0</v>
      </c>
      <c r="L13" s="244">
        <v>43582</v>
      </c>
      <c r="M13" s="280">
        <v>173</v>
      </c>
      <c r="N13" s="230">
        <v>494127</v>
      </c>
      <c r="O13" s="282">
        <f t="shared" si="0"/>
        <v>3.9474895146794489</v>
      </c>
      <c r="P13" s="71">
        <v>2299</v>
      </c>
      <c r="Q13" s="230">
        <v>1954</v>
      </c>
      <c r="S13" s="74"/>
      <c r="T13" s="42"/>
    </row>
    <row r="14" spans="1:20" x14ac:dyDescent="0.3">
      <c r="A14" s="24" t="s">
        <v>34</v>
      </c>
      <c r="B14" s="71">
        <v>198788</v>
      </c>
      <c r="C14" s="71"/>
      <c r="D14" s="280">
        <v>271125</v>
      </c>
      <c r="E14" s="280">
        <v>223317</v>
      </c>
      <c r="F14" s="280">
        <v>36144</v>
      </c>
      <c r="G14" s="280">
        <v>505257</v>
      </c>
      <c r="H14" s="280">
        <v>228380</v>
      </c>
      <c r="I14" s="281">
        <v>666114</v>
      </c>
      <c r="J14" s="71">
        <v>598109</v>
      </c>
      <c r="K14" s="230">
        <v>0</v>
      </c>
      <c r="L14" s="244">
        <v>150934</v>
      </c>
      <c r="M14" s="280">
        <v>0</v>
      </c>
      <c r="N14" s="230">
        <v>1415157</v>
      </c>
      <c r="O14" s="282">
        <f t="shared" si="0"/>
        <v>7.1189256896794575</v>
      </c>
      <c r="P14" s="71">
        <v>2773</v>
      </c>
      <c r="Q14" s="230">
        <v>9953</v>
      </c>
      <c r="S14" s="74"/>
      <c r="T14" s="42"/>
    </row>
    <row r="15" spans="1:20" x14ac:dyDescent="0.3">
      <c r="A15" s="24" t="s">
        <v>35</v>
      </c>
      <c r="B15" s="71">
        <v>9993</v>
      </c>
      <c r="C15" s="71"/>
      <c r="D15" s="280">
        <v>25968</v>
      </c>
      <c r="E15" s="280">
        <v>7618</v>
      </c>
      <c r="F15" s="280">
        <v>1828</v>
      </c>
      <c r="G15" s="280">
        <v>390</v>
      </c>
      <c r="H15" s="280">
        <v>0</v>
      </c>
      <c r="I15" s="281">
        <v>35804</v>
      </c>
      <c r="J15" s="71">
        <v>0</v>
      </c>
      <c r="K15" s="230">
        <v>0</v>
      </c>
      <c r="L15" s="244">
        <v>0</v>
      </c>
      <c r="M15" s="280">
        <v>0</v>
      </c>
      <c r="N15" s="230">
        <v>35804</v>
      </c>
      <c r="O15" s="282">
        <f t="shared" si="0"/>
        <v>3.5829080356249374</v>
      </c>
      <c r="P15" s="71">
        <v>87</v>
      </c>
      <c r="Q15" s="230">
        <v>254</v>
      </c>
      <c r="S15" s="74"/>
      <c r="T15" s="74"/>
    </row>
    <row r="16" spans="1:20" x14ac:dyDescent="0.3">
      <c r="A16" s="24" t="s">
        <v>36</v>
      </c>
      <c r="B16" s="71">
        <v>6817</v>
      </c>
      <c r="C16" s="71"/>
      <c r="D16" s="280">
        <v>18560</v>
      </c>
      <c r="E16" s="280">
        <v>20509</v>
      </c>
      <c r="F16" s="280">
        <v>5665</v>
      </c>
      <c r="G16" s="280">
        <v>49323</v>
      </c>
      <c r="H16" s="280">
        <v>896</v>
      </c>
      <c r="I16" s="281">
        <v>25372</v>
      </c>
      <c r="J16" s="71">
        <v>70159</v>
      </c>
      <c r="K16" s="230">
        <v>0</v>
      </c>
      <c r="L16" s="244">
        <v>3880</v>
      </c>
      <c r="M16" s="280">
        <v>578</v>
      </c>
      <c r="N16" s="230">
        <v>99411</v>
      </c>
      <c r="O16" s="282">
        <f t="shared" si="0"/>
        <v>14.582807686665689</v>
      </c>
      <c r="P16" s="71">
        <v>1778</v>
      </c>
      <c r="Q16" s="230">
        <v>1430</v>
      </c>
      <c r="S16" s="74"/>
      <c r="T16" s="74"/>
    </row>
    <row r="17" spans="1:20" x14ac:dyDescent="0.3">
      <c r="A17" s="24" t="s">
        <v>238</v>
      </c>
      <c r="B17" s="71">
        <v>10147</v>
      </c>
      <c r="C17" s="71"/>
      <c r="D17" s="280">
        <v>20961</v>
      </c>
      <c r="E17" s="280">
        <v>8960</v>
      </c>
      <c r="F17" s="280">
        <v>5931</v>
      </c>
      <c r="G17" s="280">
        <v>1365</v>
      </c>
      <c r="H17" s="280">
        <v>1334</v>
      </c>
      <c r="I17" s="281">
        <v>10835</v>
      </c>
      <c r="J17" s="71">
        <v>19384</v>
      </c>
      <c r="K17" s="230">
        <v>8363</v>
      </c>
      <c r="L17" s="244">
        <v>0</v>
      </c>
      <c r="M17" s="280">
        <v>31</v>
      </c>
      <c r="N17" s="230">
        <v>38582</v>
      </c>
      <c r="O17" s="282">
        <f t="shared" si="0"/>
        <v>3.8023061003252194</v>
      </c>
      <c r="P17" s="71">
        <v>547</v>
      </c>
      <c r="Q17" s="230">
        <v>130</v>
      </c>
      <c r="S17" s="74"/>
      <c r="T17" s="42"/>
    </row>
    <row r="18" spans="1:20" x14ac:dyDescent="0.3">
      <c r="A18" s="24" t="s">
        <v>239</v>
      </c>
      <c r="B18" s="71">
        <v>16295</v>
      </c>
      <c r="C18" s="71"/>
      <c r="D18" s="280">
        <v>21157</v>
      </c>
      <c r="E18" s="280">
        <v>14721</v>
      </c>
      <c r="F18" s="280">
        <v>1519</v>
      </c>
      <c r="G18" s="280">
        <v>14335</v>
      </c>
      <c r="H18" s="280">
        <v>697</v>
      </c>
      <c r="I18" s="281">
        <v>35530</v>
      </c>
      <c r="J18" s="71">
        <v>11074</v>
      </c>
      <c r="K18" s="230">
        <v>5825</v>
      </c>
      <c r="L18" s="244">
        <v>3453</v>
      </c>
      <c r="M18" s="280">
        <v>0</v>
      </c>
      <c r="N18" s="230">
        <v>55882</v>
      </c>
      <c r="O18" s="282">
        <f t="shared" si="0"/>
        <v>3.4293955200981898</v>
      </c>
      <c r="P18" s="71">
        <v>353</v>
      </c>
      <c r="Q18" s="230">
        <v>368</v>
      </c>
      <c r="S18" s="74"/>
      <c r="T18" s="42"/>
    </row>
    <row r="19" spans="1:20" x14ac:dyDescent="0.3">
      <c r="A19" s="24" t="s">
        <v>240</v>
      </c>
      <c r="B19" s="71">
        <v>20142</v>
      </c>
      <c r="C19" s="71"/>
      <c r="D19" s="280">
        <v>28186</v>
      </c>
      <c r="E19" s="280">
        <v>41951</v>
      </c>
      <c r="F19" s="280">
        <v>3285</v>
      </c>
      <c r="G19" s="280">
        <v>5777</v>
      </c>
      <c r="H19" s="280">
        <v>5</v>
      </c>
      <c r="I19" s="281">
        <v>19960</v>
      </c>
      <c r="J19" s="71">
        <v>14821</v>
      </c>
      <c r="K19" s="230">
        <v>44603</v>
      </c>
      <c r="L19" s="244">
        <v>1653</v>
      </c>
      <c r="M19" s="280">
        <v>180</v>
      </c>
      <c r="N19" s="230">
        <v>81037</v>
      </c>
      <c r="O19" s="282">
        <f t="shared" si="0"/>
        <v>4.0232846787806578</v>
      </c>
      <c r="P19" s="71">
        <v>498</v>
      </c>
      <c r="Q19" s="230">
        <v>298</v>
      </c>
      <c r="S19" s="74"/>
      <c r="T19" s="42"/>
    </row>
    <row r="20" spans="1:20" x14ac:dyDescent="0.3">
      <c r="A20" s="24" t="s">
        <v>63</v>
      </c>
      <c r="B20" s="71">
        <v>27052</v>
      </c>
      <c r="C20" s="71"/>
      <c r="D20" s="280">
        <v>68549</v>
      </c>
      <c r="E20" s="280">
        <v>35085</v>
      </c>
      <c r="F20" s="280">
        <v>2690</v>
      </c>
      <c r="G20" s="280">
        <v>79078</v>
      </c>
      <c r="H20" s="280">
        <v>78</v>
      </c>
      <c r="I20" s="281">
        <v>36166</v>
      </c>
      <c r="J20" s="71">
        <v>149853</v>
      </c>
      <c r="K20" s="230">
        <v>0</v>
      </c>
      <c r="L20" s="244">
        <v>5812</v>
      </c>
      <c r="M20" s="280">
        <v>539</v>
      </c>
      <c r="N20" s="230">
        <v>191831</v>
      </c>
      <c r="O20" s="282">
        <f t="shared" si="0"/>
        <v>7.0911947360638772</v>
      </c>
      <c r="P20" s="71">
        <v>256</v>
      </c>
      <c r="Q20" s="230">
        <v>509</v>
      </c>
      <c r="S20" s="74"/>
      <c r="T20" s="74"/>
    </row>
    <row r="21" spans="1:20" x14ac:dyDescent="0.3">
      <c r="A21" s="24" t="s">
        <v>241</v>
      </c>
      <c r="B21" s="71">
        <v>446753</v>
      </c>
      <c r="C21" s="71"/>
      <c r="D21" s="280">
        <v>793148</v>
      </c>
      <c r="E21" s="280">
        <v>615634</v>
      </c>
      <c r="F21" s="280">
        <v>38966</v>
      </c>
      <c r="G21" s="280">
        <v>913127</v>
      </c>
      <c r="H21" s="280">
        <v>1599</v>
      </c>
      <c r="I21" s="281">
        <v>787449</v>
      </c>
      <c r="J21" s="71">
        <v>1518796</v>
      </c>
      <c r="K21" s="230">
        <v>74996</v>
      </c>
      <c r="L21" s="244">
        <v>380262</v>
      </c>
      <c r="M21" s="280">
        <v>18767</v>
      </c>
      <c r="N21" s="230">
        <v>2761503</v>
      </c>
      <c r="O21" s="282">
        <f t="shared" si="0"/>
        <v>6.1812746640761222</v>
      </c>
      <c r="P21" s="71">
        <v>8564</v>
      </c>
      <c r="Q21" s="230">
        <v>2416</v>
      </c>
      <c r="S21" s="74"/>
      <c r="T21" s="42"/>
    </row>
    <row r="22" spans="1:20" x14ac:dyDescent="0.3">
      <c r="A22" s="24" t="s">
        <v>242</v>
      </c>
      <c r="B22" s="71">
        <v>7307</v>
      </c>
      <c r="C22" s="71"/>
      <c r="D22" s="280">
        <v>19198</v>
      </c>
      <c r="E22" s="280">
        <v>22007</v>
      </c>
      <c r="F22" s="280">
        <v>598</v>
      </c>
      <c r="G22" s="280">
        <v>2217</v>
      </c>
      <c r="H22" s="280">
        <v>11411</v>
      </c>
      <c r="I22" s="281">
        <v>31560</v>
      </c>
      <c r="J22" s="71">
        <v>0</v>
      </c>
      <c r="K22" s="230">
        <v>24176</v>
      </c>
      <c r="L22" s="244">
        <v>240</v>
      </c>
      <c r="M22" s="280">
        <v>305</v>
      </c>
      <c r="N22" s="230">
        <v>55976</v>
      </c>
      <c r="O22" s="282">
        <f t="shared" si="0"/>
        <v>7.6605994252087042</v>
      </c>
      <c r="P22" s="71">
        <v>328</v>
      </c>
      <c r="Q22" s="230">
        <v>77</v>
      </c>
      <c r="S22" s="74"/>
      <c r="T22" s="74"/>
    </row>
    <row r="23" spans="1:20" x14ac:dyDescent="0.3">
      <c r="A23" s="24" t="s">
        <v>243</v>
      </c>
      <c r="B23" s="71">
        <v>33743</v>
      </c>
      <c r="C23" s="71"/>
      <c r="D23" s="280">
        <v>34100</v>
      </c>
      <c r="E23" s="280">
        <v>21419</v>
      </c>
      <c r="F23" s="280">
        <v>505</v>
      </c>
      <c r="G23" s="280">
        <v>12112</v>
      </c>
      <c r="H23" s="280">
        <v>0</v>
      </c>
      <c r="I23" s="281">
        <v>38722</v>
      </c>
      <c r="J23" s="71">
        <v>29414</v>
      </c>
      <c r="K23" s="230">
        <v>0</v>
      </c>
      <c r="L23" s="244">
        <v>8334</v>
      </c>
      <c r="M23" s="280">
        <v>0</v>
      </c>
      <c r="N23" s="230">
        <v>76470</v>
      </c>
      <c r="O23" s="282">
        <f t="shared" si="0"/>
        <v>2.2662478143614972</v>
      </c>
      <c r="P23" s="71">
        <v>1982</v>
      </c>
      <c r="Q23" s="230">
        <v>1924</v>
      </c>
      <c r="S23" s="74"/>
      <c r="T23" s="42"/>
    </row>
    <row r="24" spans="1:20" x14ac:dyDescent="0.3">
      <c r="A24" s="24" t="s">
        <v>303</v>
      </c>
      <c r="B24" s="71">
        <v>20410</v>
      </c>
      <c r="C24" s="71"/>
      <c r="D24" s="280">
        <v>29837</v>
      </c>
      <c r="E24" s="280">
        <v>13051</v>
      </c>
      <c r="F24" s="280">
        <v>324</v>
      </c>
      <c r="G24" s="280">
        <v>9547</v>
      </c>
      <c r="H24" s="280">
        <v>0</v>
      </c>
      <c r="I24" s="281">
        <v>48236</v>
      </c>
      <c r="J24" s="71">
        <v>4637</v>
      </c>
      <c r="K24" s="230">
        <v>0</v>
      </c>
      <c r="L24" s="244">
        <v>2851</v>
      </c>
      <c r="M24" s="280">
        <v>114</v>
      </c>
      <c r="N24" s="230">
        <v>55724</v>
      </c>
      <c r="O24" s="282">
        <f t="shared" si="0"/>
        <v>2.7302302792748652</v>
      </c>
      <c r="P24" s="71">
        <v>658</v>
      </c>
      <c r="Q24" s="230">
        <v>464</v>
      </c>
      <c r="S24" s="74"/>
      <c r="T24" s="42"/>
    </row>
    <row r="25" spans="1:20" x14ac:dyDescent="0.3">
      <c r="A25" s="24" t="s">
        <v>244</v>
      </c>
      <c r="B25" s="71">
        <v>22343</v>
      </c>
      <c r="C25" s="71"/>
      <c r="D25" s="280">
        <v>90388</v>
      </c>
      <c r="E25" s="280">
        <v>83027</v>
      </c>
      <c r="F25" s="280">
        <v>9016</v>
      </c>
      <c r="G25" s="280">
        <v>56268</v>
      </c>
      <c r="H25" s="280">
        <v>11503</v>
      </c>
      <c r="I25" s="281">
        <v>78859</v>
      </c>
      <c r="J25" s="71">
        <v>55042</v>
      </c>
      <c r="K25" s="230">
        <v>116301</v>
      </c>
      <c r="L25" s="244">
        <v>3365</v>
      </c>
      <c r="M25" s="280">
        <v>0</v>
      </c>
      <c r="N25" s="230">
        <v>253567</v>
      </c>
      <c r="O25" s="282">
        <f t="shared" si="0"/>
        <v>11.348834086738576</v>
      </c>
      <c r="P25" s="71">
        <v>1249</v>
      </c>
      <c r="Q25" s="230">
        <v>2371</v>
      </c>
      <c r="S25" s="74"/>
      <c r="T25" s="42"/>
    </row>
    <row r="26" spans="1:20" x14ac:dyDescent="0.3">
      <c r="A26" s="24" t="s">
        <v>37</v>
      </c>
      <c r="B26" s="71">
        <v>74103</v>
      </c>
      <c r="C26" s="71"/>
      <c r="D26" s="280">
        <v>82357</v>
      </c>
      <c r="E26" s="280">
        <v>57528</v>
      </c>
      <c r="F26" s="280">
        <v>2411</v>
      </c>
      <c r="G26" s="280">
        <v>20445</v>
      </c>
      <c r="H26" s="280">
        <v>2283</v>
      </c>
      <c r="I26" s="281">
        <v>87302</v>
      </c>
      <c r="J26" s="71">
        <v>77722</v>
      </c>
      <c r="K26" s="230">
        <v>0</v>
      </c>
      <c r="L26" s="244">
        <v>20410</v>
      </c>
      <c r="M26" s="280">
        <v>0</v>
      </c>
      <c r="N26" s="230">
        <v>185434</v>
      </c>
      <c r="O26" s="282">
        <f t="shared" si="0"/>
        <v>2.5023818198993295</v>
      </c>
      <c r="P26" s="71">
        <v>1627</v>
      </c>
      <c r="Q26" s="230">
        <v>2605</v>
      </c>
      <c r="S26" s="74"/>
      <c r="T26" s="42"/>
    </row>
    <row r="27" spans="1:20" x14ac:dyDescent="0.3">
      <c r="A27" s="24" t="s">
        <v>245</v>
      </c>
      <c r="B27" s="71">
        <v>33095</v>
      </c>
      <c r="C27" s="71"/>
      <c r="D27" s="280">
        <v>37712</v>
      </c>
      <c r="E27" s="280">
        <v>13106</v>
      </c>
      <c r="F27" s="280">
        <v>20134</v>
      </c>
      <c r="G27" s="280">
        <v>17652</v>
      </c>
      <c r="H27" s="280">
        <v>60</v>
      </c>
      <c r="I27" s="281">
        <v>50088</v>
      </c>
      <c r="J27" s="71">
        <v>38764</v>
      </c>
      <c r="K27" s="230">
        <v>0</v>
      </c>
      <c r="L27" s="244">
        <v>7094</v>
      </c>
      <c r="M27" s="280">
        <v>188</v>
      </c>
      <c r="N27" s="230">
        <v>95946</v>
      </c>
      <c r="O27" s="282">
        <f t="shared" si="0"/>
        <v>2.8991086266807673</v>
      </c>
      <c r="P27" s="71">
        <v>2055</v>
      </c>
      <c r="Q27" s="230">
        <v>1093</v>
      </c>
      <c r="S27" s="74"/>
      <c r="T27" s="74"/>
    </row>
    <row r="28" spans="1:20" x14ac:dyDescent="0.3">
      <c r="A28" s="24" t="s">
        <v>38</v>
      </c>
      <c r="B28" s="71">
        <v>15858</v>
      </c>
      <c r="C28" s="71"/>
      <c r="D28" s="280">
        <v>31160</v>
      </c>
      <c r="E28" s="280">
        <v>46598</v>
      </c>
      <c r="F28" s="280">
        <v>9109</v>
      </c>
      <c r="G28" s="280">
        <v>49942</v>
      </c>
      <c r="H28" s="280">
        <v>0</v>
      </c>
      <c r="I28" s="281">
        <v>84622</v>
      </c>
      <c r="J28" s="71">
        <v>29780</v>
      </c>
      <c r="K28" s="230">
        <v>22970</v>
      </c>
      <c r="L28" s="244">
        <v>30472</v>
      </c>
      <c r="M28" s="280">
        <v>563</v>
      </c>
      <c r="N28" s="230">
        <v>167844</v>
      </c>
      <c r="O28" s="282">
        <f t="shared" si="0"/>
        <v>10.58418463866818</v>
      </c>
      <c r="P28" s="71">
        <v>931</v>
      </c>
      <c r="Q28" s="230">
        <v>521</v>
      </c>
      <c r="S28" s="74"/>
      <c r="T28" s="42"/>
    </row>
    <row r="29" spans="1:20" x14ac:dyDescent="0.3">
      <c r="A29" s="24" t="s">
        <v>246</v>
      </c>
      <c r="B29" s="71">
        <v>31439</v>
      </c>
      <c r="C29" s="71"/>
      <c r="D29" s="280">
        <v>23539</v>
      </c>
      <c r="E29" s="280">
        <v>21748</v>
      </c>
      <c r="F29" s="280">
        <v>9428</v>
      </c>
      <c r="G29" s="280">
        <v>7406</v>
      </c>
      <c r="H29" s="280">
        <v>0</v>
      </c>
      <c r="I29" s="281">
        <v>19579</v>
      </c>
      <c r="J29" s="71">
        <v>28099</v>
      </c>
      <c r="K29" s="230">
        <v>14793</v>
      </c>
      <c r="L29" s="244">
        <v>15523</v>
      </c>
      <c r="M29" s="280">
        <v>350</v>
      </c>
      <c r="N29" s="230">
        <v>77994</v>
      </c>
      <c r="O29" s="282">
        <f t="shared" si="0"/>
        <v>2.4808040968224181</v>
      </c>
      <c r="P29" s="71">
        <v>919</v>
      </c>
      <c r="Q29" s="230">
        <v>2461</v>
      </c>
      <c r="S29" s="74"/>
      <c r="T29" s="42"/>
    </row>
    <row r="30" spans="1:20" x14ac:dyDescent="0.3">
      <c r="A30" s="24" t="s">
        <v>39</v>
      </c>
      <c r="B30" s="71">
        <v>436275</v>
      </c>
      <c r="C30" s="71"/>
      <c r="D30" s="280">
        <v>486030</v>
      </c>
      <c r="E30" s="280">
        <v>373834</v>
      </c>
      <c r="F30" s="280">
        <v>19947</v>
      </c>
      <c r="G30" s="280">
        <v>598047</v>
      </c>
      <c r="H30" s="280">
        <v>0</v>
      </c>
      <c r="I30" s="281">
        <v>648869</v>
      </c>
      <c r="J30" s="71">
        <v>829720</v>
      </c>
      <c r="K30" s="230">
        <v>0</v>
      </c>
      <c r="L30" s="244">
        <v>108578</v>
      </c>
      <c r="M30" s="280">
        <v>731</v>
      </c>
      <c r="N30" s="230">
        <v>1587167</v>
      </c>
      <c r="O30" s="282">
        <f t="shared" si="0"/>
        <v>3.6379966764082288</v>
      </c>
      <c r="P30" s="71">
        <v>2041</v>
      </c>
      <c r="Q30" s="230">
        <v>2490</v>
      </c>
      <c r="S30" s="74"/>
      <c r="T30" s="42"/>
    </row>
    <row r="31" spans="1:20" x14ac:dyDescent="0.3">
      <c r="A31" s="24" t="s">
        <v>247</v>
      </c>
      <c r="B31" s="71">
        <v>10183</v>
      </c>
      <c r="C31" s="71"/>
      <c r="D31" s="280">
        <v>28094</v>
      </c>
      <c r="E31" s="280">
        <v>6908</v>
      </c>
      <c r="F31" s="280">
        <v>2327</v>
      </c>
      <c r="G31" s="280">
        <v>3538</v>
      </c>
      <c r="H31" s="280">
        <v>498</v>
      </c>
      <c r="I31" s="281">
        <v>41388</v>
      </c>
      <c r="J31" s="71">
        <v>0</v>
      </c>
      <c r="K31" s="230">
        <v>0</v>
      </c>
      <c r="L31" s="244">
        <v>0</v>
      </c>
      <c r="M31" s="280">
        <v>23</v>
      </c>
      <c r="N31" s="230">
        <v>41388</v>
      </c>
      <c r="O31" s="282">
        <f t="shared" si="0"/>
        <v>4.0644210939801626</v>
      </c>
      <c r="P31" s="71">
        <v>577</v>
      </c>
      <c r="Q31" s="230">
        <v>203</v>
      </c>
      <c r="S31" s="74"/>
      <c r="T31" s="74"/>
    </row>
    <row r="32" spans="1:20" x14ac:dyDescent="0.3">
      <c r="A32" s="24" t="s">
        <v>64</v>
      </c>
      <c r="B32" s="71">
        <v>1205</v>
      </c>
      <c r="C32" s="71"/>
      <c r="D32" s="280">
        <v>5248</v>
      </c>
      <c r="E32" s="280">
        <v>2060</v>
      </c>
      <c r="F32" s="280">
        <v>0</v>
      </c>
      <c r="G32" s="280">
        <v>0</v>
      </c>
      <c r="H32" s="280">
        <v>0</v>
      </c>
      <c r="I32" s="281">
        <v>7310</v>
      </c>
      <c r="J32" s="71">
        <v>0</v>
      </c>
      <c r="K32" s="230">
        <v>0</v>
      </c>
      <c r="L32" s="244">
        <v>0</v>
      </c>
      <c r="M32" s="280">
        <v>2</v>
      </c>
      <c r="N32" s="230">
        <v>7310</v>
      </c>
      <c r="O32" s="282">
        <f t="shared" si="0"/>
        <v>6.0663900414937757</v>
      </c>
      <c r="P32" s="71">
        <v>720</v>
      </c>
      <c r="Q32" s="230">
        <v>560</v>
      </c>
      <c r="S32" s="74"/>
      <c r="T32" s="74"/>
    </row>
    <row r="33" spans="1:20" x14ac:dyDescent="0.3">
      <c r="A33" s="24" t="s">
        <v>40</v>
      </c>
      <c r="B33" s="71">
        <v>240098</v>
      </c>
      <c r="C33" s="71"/>
      <c r="D33" s="280">
        <v>434897</v>
      </c>
      <c r="E33" s="280">
        <v>464347</v>
      </c>
      <c r="F33" s="280">
        <v>20327</v>
      </c>
      <c r="G33" s="280">
        <v>690457</v>
      </c>
      <c r="H33" s="280">
        <v>13882</v>
      </c>
      <c r="I33" s="281">
        <v>299105</v>
      </c>
      <c r="J33" s="71">
        <v>1324805</v>
      </c>
      <c r="K33" s="230">
        <v>0</v>
      </c>
      <c r="L33" s="244">
        <v>148285</v>
      </c>
      <c r="M33" s="280">
        <v>0</v>
      </c>
      <c r="N33" s="230">
        <v>1772195</v>
      </c>
      <c r="O33" s="282">
        <f t="shared" si="0"/>
        <v>7.381131871152613</v>
      </c>
      <c r="P33" s="71">
        <v>2167</v>
      </c>
      <c r="Q33" s="230">
        <v>4721</v>
      </c>
      <c r="S33" s="74"/>
      <c r="T33" s="42"/>
    </row>
    <row r="34" spans="1:20" x14ac:dyDescent="0.3">
      <c r="A34" s="24" t="s">
        <v>41</v>
      </c>
      <c r="B34" s="71">
        <v>98325</v>
      </c>
      <c r="C34" s="71"/>
      <c r="D34" s="280">
        <v>103048</v>
      </c>
      <c r="E34" s="280">
        <v>92768</v>
      </c>
      <c r="F34" s="280">
        <v>11116</v>
      </c>
      <c r="G34" s="280">
        <v>157575</v>
      </c>
      <c r="H34" s="280">
        <v>6928</v>
      </c>
      <c r="I34" s="281">
        <v>128087</v>
      </c>
      <c r="J34" s="71">
        <v>244312</v>
      </c>
      <c r="K34" s="230">
        <v>0</v>
      </c>
      <c r="L34" s="244">
        <v>17434</v>
      </c>
      <c r="M34" s="280">
        <v>964</v>
      </c>
      <c r="N34" s="230">
        <v>389833</v>
      </c>
      <c r="O34" s="282">
        <f t="shared" si="0"/>
        <v>3.9647393846936181</v>
      </c>
      <c r="P34" s="71">
        <v>3031</v>
      </c>
      <c r="Q34" s="230">
        <v>995</v>
      </c>
      <c r="S34" s="74"/>
      <c r="T34" s="42"/>
    </row>
    <row r="35" spans="1:20" x14ac:dyDescent="0.3">
      <c r="A35" s="24" t="s">
        <v>42</v>
      </c>
      <c r="B35" s="71">
        <v>14974</v>
      </c>
      <c r="C35" s="71"/>
      <c r="D35" s="280">
        <v>33471</v>
      </c>
      <c r="E35" s="280">
        <v>7853</v>
      </c>
      <c r="F35" s="280">
        <v>3669</v>
      </c>
      <c r="G35" s="280">
        <v>6663</v>
      </c>
      <c r="H35" s="280">
        <v>1389</v>
      </c>
      <c r="I35" s="281">
        <v>33911</v>
      </c>
      <c r="J35" s="71">
        <v>15217</v>
      </c>
      <c r="K35" s="230">
        <v>3974</v>
      </c>
      <c r="L35" s="244">
        <v>490</v>
      </c>
      <c r="M35" s="280">
        <v>57</v>
      </c>
      <c r="N35" s="230">
        <v>53592</v>
      </c>
      <c r="O35" s="282">
        <f t="shared" si="0"/>
        <v>3.5790036062508346</v>
      </c>
      <c r="P35" s="71">
        <v>293</v>
      </c>
      <c r="Q35" s="230">
        <v>3135</v>
      </c>
      <c r="S35" s="74"/>
      <c r="T35" s="42"/>
    </row>
    <row r="36" spans="1:20" x14ac:dyDescent="0.3">
      <c r="A36" s="24" t="s">
        <v>43</v>
      </c>
      <c r="B36" s="71">
        <v>47774</v>
      </c>
      <c r="C36" s="71"/>
      <c r="D36" s="280">
        <v>315433</v>
      </c>
      <c r="E36" s="280">
        <v>87369</v>
      </c>
      <c r="F36" s="280">
        <v>12725</v>
      </c>
      <c r="G36" s="280">
        <v>315425</v>
      </c>
      <c r="H36" s="280">
        <v>17279</v>
      </c>
      <c r="I36" s="281">
        <v>748751</v>
      </c>
      <c r="J36" s="71">
        <v>0</v>
      </c>
      <c r="K36" s="230">
        <v>0</v>
      </c>
      <c r="L36" s="244">
        <v>23885</v>
      </c>
      <c r="M36" s="280">
        <v>520</v>
      </c>
      <c r="N36" s="230">
        <v>772636</v>
      </c>
      <c r="O36" s="282">
        <f t="shared" si="0"/>
        <v>16.1727299367857</v>
      </c>
      <c r="P36" s="71">
        <v>1377</v>
      </c>
      <c r="Q36" s="230">
        <v>2110</v>
      </c>
      <c r="S36" s="74"/>
      <c r="T36" s="42"/>
    </row>
    <row r="37" spans="1:20" x14ac:dyDescent="0.3">
      <c r="A37" s="24" t="s">
        <v>248</v>
      </c>
      <c r="B37" s="71">
        <v>137788</v>
      </c>
      <c r="C37" s="71"/>
      <c r="D37" s="280">
        <v>186495</v>
      </c>
      <c r="E37" s="280">
        <v>142651</v>
      </c>
      <c r="F37" s="280">
        <v>5600</v>
      </c>
      <c r="G37" s="280">
        <v>100999</v>
      </c>
      <c r="H37" s="280">
        <v>58</v>
      </c>
      <c r="I37" s="281">
        <v>48597</v>
      </c>
      <c r="J37" s="71">
        <v>385499</v>
      </c>
      <c r="K37" s="230">
        <v>3210</v>
      </c>
      <c r="L37" s="244">
        <v>16896</v>
      </c>
      <c r="M37" s="280">
        <v>1503</v>
      </c>
      <c r="N37" s="230">
        <v>454202</v>
      </c>
      <c r="O37" s="282">
        <f t="shared" ref="O37:O68" si="1">N37/B37</f>
        <v>3.296382849014428</v>
      </c>
      <c r="P37" s="71">
        <v>2252</v>
      </c>
      <c r="Q37" s="230">
        <v>2402</v>
      </c>
      <c r="S37" s="74"/>
      <c r="T37" s="74"/>
    </row>
    <row r="38" spans="1:20" x14ac:dyDescent="0.3">
      <c r="A38" s="24" t="s">
        <v>44</v>
      </c>
      <c r="B38" s="71">
        <v>11514</v>
      </c>
      <c r="C38" s="71"/>
      <c r="D38" s="280">
        <v>4644</v>
      </c>
      <c r="E38" s="280">
        <v>4447</v>
      </c>
      <c r="F38" s="280">
        <v>3443</v>
      </c>
      <c r="G38" s="280">
        <v>614</v>
      </c>
      <c r="H38" s="280">
        <v>114</v>
      </c>
      <c r="I38" s="281">
        <v>13359</v>
      </c>
      <c r="J38" s="71">
        <v>0</v>
      </c>
      <c r="K38" s="230">
        <v>0</v>
      </c>
      <c r="L38" s="244">
        <v>0</v>
      </c>
      <c r="M38" s="280">
        <v>97</v>
      </c>
      <c r="N38" s="230">
        <v>13359</v>
      </c>
      <c r="O38" s="282">
        <f t="shared" si="1"/>
        <v>1.1602397081813445</v>
      </c>
      <c r="P38" s="71">
        <v>472</v>
      </c>
      <c r="Q38" s="230">
        <v>214</v>
      </c>
      <c r="S38" s="74"/>
      <c r="T38" s="74"/>
    </row>
    <row r="39" spans="1:20" x14ac:dyDescent="0.3">
      <c r="A39" s="24" t="s">
        <v>45</v>
      </c>
      <c r="B39" s="71">
        <v>26395</v>
      </c>
      <c r="C39" s="71"/>
      <c r="D39" s="280">
        <v>25972</v>
      </c>
      <c r="E39" s="280">
        <v>8472</v>
      </c>
      <c r="F39" s="280">
        <v>4045</v>
      </c>
      <c r="G39" s="280">
        <v>13126</v>
      </c>
      <c r="H39" s="280">
        <v>1587</v>
      </c>
      <c r="I39" s="281">
        <v>48994</v>
      </c>
      <c r="J39" s="71">
        <v>4259</v>
      </c>
      <c r="K39" s="230">
        <v>0</v>
      </c>
      <c r="L39" s="244">
        <v>2743</v>
      </c>
      <c r="M39" s="280">
        <v>51</v>
      </c>
      <c r="N39" s="230">
        <v>55996</v>
      </c>
      <c r="O39" s="282">
        <f t="shared" si="1"/>
        <v>2.1214623981814738</v>
      </c>
      <c r="P39" s="71">
        <v>539</v>
      </c>
      <c r="Q39" s="230">
        <v>998</v>
      </c>
      <c r="S39" s="74"/>
      <c r="T39" s="42"/>
    </row>
    <row r="40" spans="1:20" x14ac:dyDescent="0.3">
      <c r="A40" s="24" t="s">
        <v>46</v>
      </c>
      <c r="B40" s="71">
        <v>11943</v>
      </c>
      <c r="C40" s="71"/>
      <c r="D40" s="280">
        <v>20006</v>
      </c>
      <c r="E40" s="280">
        <v>5856</v>
      </c>
      <c r="F40" s="280">
        <v>565</v>
      </c>
      <c r="G40" s="280">
        <v>152</v>
      </c>
      <c r="H40" s="280">
        <v>0</v>
      </c>
      <c r="I40" s="281">
        <v>26631</v>
      </c>
      <c r="J40" s="71">
        <v>0</v>
      </c>
      <c r="K40" s="230">
        <v>0</v>
      </c>
      <c r="L40" s="244">
        <v>994</v>
      </c>
      <c r="M40" s="280">
        <v>52</v>
      </c>
      <c r="N40" s="230">
        <v>27625</v>
      </c>
      <c r="O40" s="282">
        <f t="shared" si="1"/>
        <v>2.3130704178179688</v>
      </c>
      <c r="P40" s="71">
        <v>314</v>
      </c>
      <c r="Q40" s="230">
        <v>341</v>
      </c>
      <c r="S40" s="74"/>
      <c r="T40" s="74"/>
    </row>
    <row r="41" spans="1:20" x14ac:dyDescent="0.3">
      <c r="A41" s="24" t="s">
        <v>47</v>
      </c>
      <c r="B41" s="71">
        <v>39179</v>
      </c>
      <c r="C41" s="71"/>
      <c r="D41" s="280">
        <v>49606</v>
      </c>
      <c r="E41" s="280">
        <v>34840</v>
      </c>
      <c r="F41" s="280">
        <v>4216</v>
      </c>
      <c r="G41" s="280">
        <v>42196</v>
      </c>
      <c r="H41" s="280">
        <v>24</v>
      </c>
      <c r="I41" s="281">
        <v>109621</v>
      </c>
      <c r="J41" s="71">
        <v>0</v>
      </c>
      <c r="K41" s="230">
        <v>21603</v>
      </c>
      <c r="L41" s="244">
        <v>7962</v>
      </c>
      <c r="M41" s="280">
        <v>342</v>
      </c>
      <c r="N41" s="230">
        <v>139186</v>
      </c>
      <c r="O41" s="282">
        <f t="shared" si="1"/>
        <v>3.5525664258914214</v>
      </c>
      <c r="P41" s="71">
        <v>1391</v>
      </c>
      <c r="Q41" s="230">
        <v>4592</v>
      </c>
      <c r="S41" s="74"/>
      <c r="T41" s="74"/>
    </row>
    <row r="42" spans="1:20" x14ac:dyDescent="0.3">
      <c r="A42" s="24" t="s">
        <v>249</v>
      </c>
      <c r="B42" s="71">
        <v>389617</v>
      </c>
      <c r="C42" s="71"/>
      <c r="D42" s="280">
        <v>370417</v>
      </c>
      <c r="E42" s="280">
        <v>245014</v>
      </c>
      <c r="F42" s="280">
        <v>766</v>
      </c>
      <c r="G42" s="280">
        <v>438799</v>
      </c>
      <c r="H42" s="280">
        <v>70</v>
      </c>
      <c r="I42" s="281">
        <v>137259</v>
      </c>
      <c r="J42" s="71">
        <v>917807</v>
      </c>
      <c r="K42" s="230">
        <v>0</v>
      </c>
      <c r="L42" s="244">
        <v>127383</v>
      </c>
      <c r="M42" s="280">
        <v>0</v>
      </c>
      <c r="N42" s="230">
        <v>1182449</v>
      </c>
      <c r="O42" s="282">
        <f t="shared" si="1"/>
        <v>3.0349009411806978</v>
      </c>
      <c r="P42" s="71">
        <v>1745</v>
      </c>
      <c r="Q42" s="230">
        <v>1370</v>
      </c>
      <c r="S42" s="74"/>
      <c r="T42" s="42"/>
    </row>
    <row r="43" spans="1:20" x14ac:dyDescent="0.3">
      <c r="A43" s="24" t="s">
        <v>250</v>
      </c>
      <c r="B43" s="71">
        <v>77333</v>
      </c>
      <c r="C43" s="71"/>
      <c r="D43" s="280">
        <v>27478</v>
      </c>
      <c r="E43" s="280">
        <v>7791</v>
      </c>
      <c r="F43" s="280">
        <v>755</v>
      </c>
      <c r="G43" s="280">
        <v>1605</v>
      </c>
      <c r="H43" s="280">
        <v>352</v>
      </c>
      <c r="I43" s="281">
        <v>18924</v>
      </c>
      <c r="J43" s="71">
        <v>19057</v>
      </c>
      <c r="K43" s="230">
        <v>0</v>
      </c>
      <c r="L43" s="244">
        <v>0</v>
      </c>
      <c r="M43" s="280">
        <v>0</v>
      </c>
      <c r="N43" s="230">
        <v>37981</v>
      </c>
      <c r="O43" s="282">
        <f t="shared" si="1"/>
        <v>0.49113573765404162</v>
      </c>
      <c r="P43" s="71">
        <v>338</v>
      </c>
      <c r="Q43" s="230">
        <v>1541</v>
      </c>
      <c r="S43" s="74"/>
      <c r="T43" s="74"/>
    </row>
    <row r="44" spans="1:20" x14ac:dyDescent="0.3">
      <c r="A44" s="24" t="s">
        <v>65</v>
      </c>
      <c r="B44" s="71">
        <v>156761</v>
      </c>
      <c r="C44" s="71"/>
      <c r="D44" s="280">
        <v>189031</v>
      </c>
      <c r="E44" s="280">
        <v>232897</v>
      </c>
      <c r="F44" s="280">
        <v>8313</v>
      </c>
      <c r="G44" s="280">
        <v>480304</v>
      </c>
      <c r="H44" s="280">
        <v>1442</v>
      </c>
      <c r="I44" s="281">
        <v>199074</v>
      </c>
      <c r="J44" s="71">
        <v>651623</v>
      </c>
      <c r="K44" s="230">
        <v>61290</v>
      </c>
      <c r="L44" s="244">
        <v>37265</v>
      </c>
      <c r="M44" s="280">
        <v>0</v>
      </c>
      <c r="N44" s="230">
        <v>949252</v>
      </c>
      <c r="O44" s="282">
        <f t="shared" si="1"/>
        <v>6.055409189785725</v>
      </c>
      <c r="P44" s="71">
        <v>2713</v>
      </c>
      <c r="Q44" s="230">
        <v>2459</v>
      </c>
      <c r="S44" s="74"/>
      <c r="T44" s="74"/>
    </row>
    <row r="45" spans="1:20" x14ac:dyDescent="0.3">
      <c r="A45" s="24" t="s">
        <v>251</v>
      </c>
      <c r="B45" s="71">
        <v>23495</v>
      </c>
      <c r="C45" s="71"/>
      <c r="D45" s="280">
        <v>15299</v>
      </c>
      <c r="E45" s="280">
        <v>11779</v>
      </c>
      <c r="F45" s="280">
        <v>12556</v>
      </c>
      <c r="G45" s="280">
        <v>13116</v>
      </c>
      <c r="H45" s="280">
        <v>1823</v>
      </c>
      <c r="I45" s="281">
        <v>28767</v>
      </c>
      <c r="J45" s="71">
        <v>25382</v>
      </c>
      <c r="K45" s="230">
        <v>465</v>
      </c>
      <c r="L45" s="244">
        <v>5</v>
      </c>
      <c r="M45" s="280">
        <v>41</v>
      </c>
      <c r="N45" s="230">
        <v>54619</v>
      </c>
      <c r="O45" s="282">
        <f t="shared" si="1"/>
        <v>2.3247073845499044</v>
      </c>
      <c r="P45" s="71">
        <v>723</v>
      </c>
      <c r="Q45" s="230">
        <v>759</v>
      </c>
      <c r="S45" s="74"/>
      <c r="T45" s="74"/>
    </row>
    <row r="46" spans="1:20" x14ac:dyDescent="0.3">
      <c r="A46" s="24" t="s">
        <v>48</v>
      </c>
      <c r="B46" s="71">
        <v>22251</v>
      </c>
      <c r="C46" s="71"/>
      <c r="D46" s="280">
        <v>77554</v>
      </c>
      <c r="E46" s="280">
        <v>95807</v>
      </c>
      <c r="F46" s="280">
        <v>3332</v>
      </c>
      <c r="G46" s="280">
        <v>15133</v>
      </c>
      <c r="H46" s="280">
        <v>22342</v>
      </c>
      <c r="I46" s="281">
        <v>126009</v>
      </c>
      <c r="J46" s="71">
        <v>90109</v>
      </c>
      <c r="K46" s="230">
        <v>0</v>
      </c>
      <c r="L46" s="244">
        <v>19472</v>
      </c>
      <c r="M46" s="280">
        <v>1950</v>
      </c>
      <c r="N46" s="230">
        <v>235590</v>
      </c>
      <c r="O46" s="282">
        <f t="shared" si="1"/>
        <v>10.587838748820278</v>
      </c>
      <c r="P46" s="71">
        <v>526</v>
      </c>
      <c r="Q46" s="230">
        <v>2544</v>
      </c>
      <c r="S46" s="74"/>
      <c r="T46" s="42"/>
    </row>
    <row r="47" spans="1:20" x14ac:dyDescent="0.3">
      <c r="A47" s="24" t="s">
        <v>49</v>
      </c>
      <c r="B47" s="71">
        <v>132141</v>
      </c>
      <c r="C47" s="71"/>
      <c r="D47" s="280">
        <v>231772</v>
      </c>
      <c r="E47" s="280">
        <v>161928</v>
      </c>
      <c r="F47" s="280">
        <v>11793</v>
      </c>
      <c r="G47" s="280">
        <v>141503</v>
      </c>
      <c r="H47" s="280">
        <v>470</v>
      </c>
      <c r="I47" s="281">
        <v>74503</v>
      </c>
      <c r="J47" s="71">
        <v>457766</v>
      </c>
      <c r="K47" s="230">
        <v>15205</v>
      </c>
      <c r="L47" s="244">
        <v>93740</v>
      </c>
      <c r="M47" s="280">
        <v>8</v>
      </c>
      <c r="N47" s="230">
        <v>641214</v>
      </c>
      <c r="O47" s="282">
        <f t="shared" si="1"/>
        <v>4.8524984675460301</v>
      </c>
      <c r="P47" s="71">
        <v>2748</v>
      </c>
      <c r="Q47" s="230">
        <v>11768</v>
      </c>
      <c r="S47" s="74"/>
      <c r="T47" s="42"/>
    </row>
    <row r="48" spans="1:20" x14ac:dyDescent="0.3">
      <c r="A48" s="24" t="s">
        <v>252</v>
      </c>
      <c r="B48" s="71">
        <v>8593</v>
      </c>
      <c r="C48" s="71"/>
      <c r="D48" s="280">
        <v>9086</v>
      </c>
      <c r="E48" s="280">
        <v>4134</v>
      </c>
      <c r="F48" s="280">
        <v>900</v>
      </c>
      <c r="G48" s="280">
        <v>4805</v>
      </c>
      <c r="H48" s="280">
        <v>0</v>
      </c>
      <c r="I48" s="281">
        <v>18925</v>
      </c>
      <c r="J48" s="71">
        <v>0</v>
      </c>
      <c r="K48" s="230">
        <v>0</v>
      </c>
      <c r="L48" s="244">
        <v>1591</v>
      </c>
      <c r="M48" s="280">
        <v>0</v>
      </c>
      <c r="N48" s="230">
        <v>20516</v>
      </c>
      <c r="O48" s="282">
        <f t="shared" si="1"/>
        <v>2.3875247294309321</v>
      </c>
      <c r="P48" s="71">
        <v>146</v>
      </c>
      <c r="Q48" s="230">
        <v>357</v>
      </c>
      <c r="S48" s="74"/>
      <c r="T48" s="74"/>
    </row>
    <row r="49" spans="1:20" x14ac:dyDescent="0.3">
      <c r="A49" s="24" t="s">
        <v>50</v>
      </c>
      <c r="B49" s="71">
        <v>20523</v>
      </c>
      <c r="C49" s="71"/>
      <c r="D49" s="280">
        <v>14977</v>
      </c>
      <c r="E49" s="280">
        <v>11788</v>
      </c>
      <c r="F49" s="280">
        <v>47</v>
      </c>
      <c r="G49" s="280">
        <v>8311</v>
      </c>
      <c r="H49" s="280">
        <v>1</v>
      </c>
      <c r="I49" s="281">
        <v>19683</v>
      </c>
      <c r="J49" s="71">
        <v>15483</v>
      </c>
      <c r="K49" s="230">
        <v>0</v>
      </c>
      <c r="L49" s="244">
        <v>35669</v>
      </c>
      <c r="M49" s="280">
        <v>42</v>
      </c>
      <c r="N49" s="230">
        <v>70835</v>
      </c>
      <c r="O49" s="282">
        <f t="shared" si="1"/>
        <v>3.4514934463772353</v>
      </c>
      <c r="P49" s="71">
        <v>174</v>
      </c>
      <c r="Q49" s="230">
        <v>154</v>
      </c>
      <c r="S49" s="74"/>
      <c r="T49" s="42"/>
    </row>
    <row r="50" spans="1:20" x14ac:dyDescent="0.3">
      <c r="A50" s="24" t="s">
        <v>253</v>
      </c>
      <c r="B50" s="71">
        <v>24186</v>
      </c>
      <c r="C50" s="71"/>
      <c r="D50" s="280">
        <v>28840</v>
      </c>
      <c r="E50" s="280">
        <v>12526</v>
      </c>
      <c r="F50" s="280">
        <v>2791</v>
      </c>
      <c r="G50" s="280">
        <v>16181</v>
      </c>
      <c r="H50" s="280">
        <v>1</v>
      </c>
      <c r="I50" s="281">
        <v>47470</v>
      </c>
      <c r="J50" s="71">
        <v>12869</v>
      </c>
      <c r="K50" s="230">
        <v>0</v>
      </c>
      <c r="L50" s="244">
        <v>5346</v>
      </c>
      <c r="M50" s="280">
        <v>0</v>
      </c>
      <c r="N50" s="230">
        <v>65685</v>
      </c>
      <c r="O50" s="282">
        <f t="shared" si="1"/>
        <v>2.7158273381294964</v>
      </c>
      <c r="P50" s="71">
        <v>89</v>
      </c>
      <c r="Q50" s="230">
        <v>56</v>
      </c>
      <c r="S50" s="74"/>
      <c r="T50" s="74"/>
    </row>
    <row r="51" spans="1:20" x14ac:dyDescent="0.3">
      <c r="A51" s="24" t="s">
        <v>254</v>
      </c>
      <c r="B51" s="71">
        <v>251460</v>
      </c>
      <c r="C51" s="71"/>
      <c r="D51" s="280">
        <v>278453</v>
      </c>
      <c r="E51" s="280">
        <v>219479</v>
      </c>
      <c r="F51" s="280">
        <v>4210</v>
      </c>
      <c r="G51" s="280">
        <v>460207</v>
      </c>
      <c r="H51" s="280">
        <v>528</v>
      </c>
      <c r="I51" s="281">
        <v>79056</v>
      </c>
      <c r="J51" s="71">
        <v>861850</v>
      </c>
      <c r="K51" s="230">
        <v>22792</v>
      </c>
      <c r="L51" s="244">
        <v>156476</v>
      </c>
      <c r="M51" s="280">
        <v>821</v>
      </c>
      <c r="N51" s="230">
        <v>1120174</v>
      </c>
      <c r="O51" s="282">
        <f t="shared" si="1"/>
        <v>4.4546806649168857</v>
      </c>
      <c r="P51" s="71">
        <v>2528</v>
      </c>
      <c r="Q51" s="230">
        <v>3055</v>
      </c>
      <c r="S51" s="74"/>
      <c r="T51" s="74"/>
    </row>
    <row r="52" spans="1:20" x14ac:dyDescent="0.3">
      <c r="A52" s="24" t="s">
        <v>51</v>
      </c>
      <c r="B52" s="71">
        <v>4353</v>
      </c>
      <c r="C52" s="71"/>
      <c r="D52" s="280">
        <v>8509</v>
      </c>
      <c r="E52" s="280">
        <v>2957</v>
      </c>
      <c r="F52" s="280">
        <v>0</v>
      </c>
      <c r="G52" s="280">
        <v>2261</v>
      </c>
      <c r="H52" s="280">
        <v>18</v>
      </c>
      <c r="I52" s="281">
        <v>13764</v>
      </c>
      <c r="J52" s="71">
        <v>0</v>
      </c>
      <c r="K52" s="230">
        <v>0</v>
      </c>
      <c r="L52" s="244">
        <v>2313</v>
      </c>
      <c r="M52" s="280">
        <v>19</v>
      </c>
      <c r="N52" s="230">
        <v>16077</v>
      </c>
      <c r="O52" s="282">
        <f t="shared" si="1"/>
        <v>3.693314955203308</v>
      </c>
      <c r="P52" s="71">
        <v>460</v>
      </c>
      <c r="Q52" s="230">
        <v>67</v>
      </c>
      <c r="S52" s="74"/>
      <c r="T52" s="74"/>
    </row>
    <row r="53" spans="1:20" x14ac:dyDescent="0.3">
      <c r="A53" s="24" t="s">
        <v>52</v>
      </c>
      <c r="B53" s="71">
        <v>45408</v>
      </c>
      <c r="C53" s="71"/>
      <c r="D53" s="280">
        <v>10898</v>
      </c>
      <c r="E53" s="280">
        <v>18224</v>
      </c>
      <c r="F53" s="280">
        <v>0</v>
      </c>
      <c r="G53" s="280">
        <v>27915</v>
      </c>
      <c r="H53" s="280">
        <v>4004</v>
      </c>
      <c r="I53" s="281">
        <v>59945</v>
      </c>
      <c r="J53" s="71">
        <v>1181</v>
      </c>
      <c r="K53" s="230">
        <v>0</v>
      </c>
      <c r="L53" s="244">
        <v>1524</v>
      </c>
      <c r="M53" s="280">
        <v>85</v>
      </c>
      <c r="N53" s="230">
        <v>62650</v>
      </c>
      <c r="O53" s="282">
        <f t="shared" si="1"/>
        <v>1.3797128259337561</v>
      </c>
      <c r="P53" s="71">
        <v>231</v>
      </c>
      <c r="Q53" s="230">
        <v>36</v>
      </c>
      <c r="S53" s="74"/>
      <c r="T53" s="42"/>
    </row>
    <row r="54" spans="1:20" x14ac:dyDescent="0.3">
      <c r="A54" s="24" t="s">
        <v>53</v>
      </c>
      <c r="B54" s="71">
        <v>52812</v>
      </c>
      <c r="C54" s="71"/>
      <c r="D54" s="280">
        <v>91122</v>
      </c>
      <c r="E54" s="280">
        <v>93000</v>
      </c>
      <c r="F54" s="280">
        <v>6067</v>
      </c>
      <c r="G54" s="280">
        <v>30701</v>
      </c>
      <c r="H54" s="280">
        <v>1328</v>
      </c>
      <c r="I54" s="281">
        <v>95361</v>
      </c>
      <c r="J54" s="71">
        <v>88463</v>
      </c>
      <c r="K54" s="230">
        <v>38899</v>
      </c>
      <c r="L54" s="244">
        <v>21778</v>
      </c>
      <c r="M54" s="280">
        <v>505</v>
      </c>
      <c r="N54" s="230">
        <v>244501</v>
      </c>
      <c r="O54" s="282">
        <f t="shared" si="1"/>
        <v>4.6296485647201395</v>
      </c>
      <c r="P54" s="71">
        <v>1711</v>
      </c>
      <c r="Q54" s="230">
        <v>1037</v>
      </c>
      <c r="S54" s="74"/>
      <c r="T54" s="74"/>
    </row>
    <row r="55" spans="1:20" x14ac:dyDescent="0.3">
      <c r="A55" s="24" t="s">
        <v>255</v>
      </c>
      <c r="B55" s="71">
        <v>21567</v>
      </c>
      <c r="C55" s="71"/>
      <c r="D55" s="280">
        <v>19370</v>
      </c>
      <c r="E55" s="280">
        <v>14076</v>
      </c>
      <c r="F55" s="280">
        <v>834</v>
      </c>
      <c r="G55" s="280">
        <v>1013</v>
      </c>
      <c r="H55" s="280">
        <v>1390</v>
      </c>
      <c r="I55" s="281">
        <v>26913</v>
      </c>
      <c r="J55" s="71">
        <v>9806</v>
      </c>
      <c r="K55" s="230">
        <v>0</v>
      </c>
      <c r="L55" s="244">
        <v>109</v>
      </c>
      <c r="M55" s="280">
        <v>36</v>
      </c>
      <c r="N55" s="230">
        <v>36828</v>
      </c>
      <c r="O55" s="282">
        <f t="shared" si="1"/>
        <v>1.7076088468493531</v>
      </c>
      <c r="P55" s="71">
        <v>2176</v>
      </c>
      <c r="Q55" s="230">
        <v>1250</v>
      </c>
      <c r="S55" s="74"/>
      <c r="T55" s="42"/>
    </row>
    <row r="56" spans="1:20" x14ac:dyDescent="0.3">
      <c r="A56" s="24" t="s">
        <v>54</v>
      </c>
      <c r="B56" s="71">
        <v>43626</v>
      </c>
      <c r="C56" s="71"/>
      <c r="D56" s="280">
        <v>47996</v>
      </c>
      <c r="E56" s="280">
        <v>25778</v>
      </c>
      <c r="F56" s="280">
        <v>2881</v>
      </c>
      <c r="G56" s="280">
        <v>48804</v>
      </c>
      <c r="H56" s="280">
        <v>0</v>
      </c>
      <c r="I56" s="281">
        <v>89625</v>
      </c>
      <c r="J56" s="71">
        <v>36200</v>
      </c>
      <c r="K56" s="230">
        <v>0</v>
      </c>
      <c r="L56" s="244">
        <v>8564</v>
      </c>
      <c r="M56" s="280">
        <v>366</v>
      </c>
      <c r="N56" s="230">
        <v>134389</v>
      </c>
      <c r="O56" s="282">
        <f t="shared" si="1"/>
        <v>3.0804795305551735</v>
      </c>
      <c r="P56" s="71">
        <v>2179</v>
      </c>
      <c r="Q56" s="230">
        <v>1599</v>
      </c>
      <c r="S56" s="74"/>
      <c r="T56" s="74"/>
    </row>
    <row r="57" spans="1:20" x14ac:dyDescent="0.3">
      <c r="A57" s="24" t="s">
        <v>55</v>
      </c>
      <c r="B57" s="71">
        <v>53835</v>
      </c>
      <c r="C57" s="71"/>
      <c r="D57" s="280">
        <v>54960</v>
      </c>
      <c r="E57" s="280">
        <v>27696</v>
      </c>
      <c r="F57" s="280">
        <v>13498</v>
      </c>
      <c r="G57" s="280">
        <v>43899</v>
      </c>
      <c r="H57" s="280">
        <v>251</v>
      </c>
      <c r="I57" s="281">
        <v>58697</v>
      </c>
      <c r="J57" s="71">
        <v>81722</v>
      </c>
      <c r="K57" s="230">
        <v>0</v>
      </c>
      <c r="L57" s="244">
        <v>8468</v>
      </c>
      <c r="M57" s="280">
        <v>115</v>
      </c>
      <c r="N57" s="230">
        <v>148887</v>
      </c>
      <c r="O57" s="282">
        <f t="shared" si="1"/>
        <v>2.7656171635553077</v>
      </c>
      <c r="P57" s="71">
        <v>2758</v>
      </c>
      <c r="Q57" s="230">
        <v>1789</v>
      </c>
      <c r="S57" s="74"/>
      <c r="T57" s="42"/>
    </row>
    <row r="58" spans="1:20" x14ac:dyDescent="0.3">
      <c r="A58" s="24" t="s">
        <v>56</v>
      </c>
      <c r="B58" s="71">
        <v>52810</v>
      </c>
      <c r="C58" s="71"/>
      <c r="D58" s="280">
        <v>70539</v>
      </c>
      <c r="E58" s="280">
        <v>57836</v>
      </c>
      <c r="F58" s="280">
        <v>3123</v>
      </c>
      <c r="G58" s="280">
        <v>99758</v>
      </c>
      <c r="H58" s="280">
        <v>81</v>
      </c>
      <c r="I58" s="281">
        <v>68720</v>
      </c>
      <c r="J58" s="71">
        <v>163161</v>
      </c>
      <c r="K58" s="230">
        <v>0</v>
      </c>
      <c r="L58" s="244">
        <v>0</v>
      </c>
      <c r="M58" s="280">
        <v>544</v>
      </c>
      <c r="N58" s="230">
        <v>231881</v>
      </c>
      <c r="O58" s="282">
        <f t="shared" si="1"/>
        <v>4.3908540049233098</v>
      </c>
      <c r="P58" s="71">
        <v>1353</v>
      </c>
      <c r="Q58" s="230">
        <v>1156</v>
      </c>
      <c r="S58" s="74"/>
      <c r="T58" s="74"/>
    </row>
    <row r="59" spans="1:20" x14ac:dyDescent="0.3">
      <c r="A59" s="24" t="s">
        <v>57</v>
      </c>
      <c r="B59" s="71">
        <v>250088</v>
      </c>
      <c r="C59" s="71"/>
      <c r="D59" s="280">
        <v>303267</v>
      </c>
      <c r="E59" s="280">
        <v>290851</v>
      </c>
      <c r="F59" s="280">
        <v>14866</v>
      </c>
      <c r="G59" s="280">
        <v>340100</v>
      </c>
      <c r="H59" s="280">
        <v>42522</v>
      </c>
      <c r="I59" s="281">
        <v>208660</v>
      </c>
      <c r="J59" s="71">
        <v>782946</v>
      </c>
      <c r="K59" s="230">
        <v>0</v>
      </c>
      <c r="L59" s="244">
        <v>206920</v>
      </c>
      <c r="M59" s="280">
        <v>0</v>
      </c>
      <c r="N59" s="230">
        <v>1198526</v>
      </c>
      <c r="O59" s="282">
        <f t="shared" si="1"/>
        <v>4.7924170691916448</v>
      </c>
      <c r="P59" s="71">
        <v>1806</v>
      </c>
      <c r="Q59" s="230">
        <v>3447</v>
      </c>
      <c r="S59" s="74"/>
      <c r="T59" s="42"/>
    </row>
    <row r="60" spans="1:20" x14ac:dyDescent="0.3">
      <c r="A60" s="24" t="s">
        <v>58</v>
      </c>
      <c r="B60" s="71">
        <v>128755</v>
      </c>
      <c r="C60" s="71"/>
      <c r="D60" s="280">
        <v>104213</v>
      </c>
      <c r="E60" s="280">
        <v>101142</v>
      </c>
      <c r="F60" s="280">
        <v>16115</v>
      </c>
      <c r="G60" s="280">
        <v>89494</v>
      </c>
      <c r="H60" s="280">
        <v>0</v>
      </c>
      <c r="I60" s="281">
        <v>74093</v>
      </c>
      <c r="J60" s="71">
        <v>237706</v>
      </c>
      <c r="K60" s="230">
        <v>0</v>
      </c>
      <c r="L60" s="244">
        <v>33324</v>
      </c>
      <c r="M60" s="280">
        <v>835</v>
      </c>
      <c r="N60" s="230">
        <v>345123</v>
      </c>
      <c r="O60" s="282">
        <f t="shared" si="1"/>
        <v>2.6804628946448683</v>
      </c>
      <c r="P60" s="71">
        <v>742</v>
      </c>
      <c r="Q60" s="230">
        <v>244</v>
      </c>
      <c r="S60" s="74"/>
      <c r="T60" s="42"/>
    </row>
    <row r="61" spans="1:20" x14ac:dyDescent="0.3">
      <c r="A61" s="24" t="s">
        <v>256</v>
      </c>
      <c r="B61" s="71">
        <v>4740</v>
      </c>
      <c r="C61" s="71"/>
      <c r="D61" s="280">
        <v>4430</v>
      </c>
      <c r="E61" s="280">
        <v>113</v>
      </c>
      <c r="F61" s="280">
        <v>40</v>
      </c>
      <c r="G61" s="280">
        <v>0</v>
      </c>
      <c r="H61" s="280">
        <v>0</v>
      </c>
      <c r="I61" s="281">
        <v>4482</v>
      </c>
      <c r="J61" s="71">
        <v>0</v>
      </c>
      <c r="K61" s="230">
        <v>101</v>
      </c>
      <c r="L61" s="244">
        <v>0</v>
      </c>
      <c r="M61" s="280">
        <v>0</v>
      </c>
      <c r="N61" s="230">
        <v>4583</v>
      </c>
      <c r="O61" s="282">
        <f t="shared" si="1"/>
        <v>0.96687763713080166</v>
      </c>
      <c r="P61" s="71">
        <v>164</v>
      </c>
      <c r="Q61" s="230">
        <v>15</v>
      </c>
      <c r="S61" s="74"/>
      <c r="T61" s="74"/>
    </row>
    <row r="62" spans="1:20" x14ac:dyDescent="0.3">
      <c r="A62" s="24" t="s">
        <v>257</v>
      </c>
      <c r="B62" s="71">
        <v>113972</v>
      </c>
      <c r="C62" s="71"/>
      <c r="D62" s="280">
        <v>84754</v>
      </c>
      <c r="E62" s="280">
        <v>163329</v>
      </c>
      <c r="F62" s="280">
        <v>13040</v>
      </c>
      <c r="G62" s="280">
        <v>80896</v>
      </c>
      <c r="H62" s="280">
        <v>74602</v>
      </c>
      <c r="I62" s="281">
        <v>203180</v>
      </c>
      <c r="J62" s="71">
        <v>213465</v>
      </c>
      <c r="K62" s="230">
        <v>0</v>
      </c>
      <c r="L62" s="244">
        <v>64925</v>
      </c>
      <c r="M62" s="280">
        <v>24</v>
      </c>
      <c r="N62" s="230">
        <v>481570</v>
      </c>
      <c r="O62" s="282">
        <f t="shared" si="1"/>
        <v>4.2253360474502513</v>
      </c>
      <c r="P62" s="71">
        <v>2076</v>
      </c>
      <c r="Q62" s="230">
        <v>2262</v>
      </c>
      <c r="S62" s="74"/>
      <c r="T62" s="42"/>
    </row>
    <row r="63" spans="1:20" x14ac:dyDescent="0.3">
      <c r="A63" s="24" t="s">
        <v>59</v>
      </c>
      <c r="B63" s="71">
        <v>22477</v>
      </c>
      <c r="C63" s="71"/>
      <c r="D63" s="280">
        <v>19656</v>
      </c>
      <c r="E63" s="280">
        <v>24762</v>
      </c>
      <c r="F63" s="280">
        <v>488</v>
      </c>
      <c r="G63" s="280">
        <v>5267</v>
      </c>
      <c r="H63" s="280">
        <v>483</v>
      </c>
      <c r="I63" s="281">
        <v>33250</v>
      </c>
      <c r="J63" s="71">
        <v>562</v>
      </c>
      <c r="K63" s="230">
        <v>17078</v>
      </c>
      <c r="L63" s="244">
        <v>773</v>
      </c>
      <c r="M63" s="280">
        <v>234</v>
      </c>
      <c r="N63" s="230">
        <v>51663</v>
      </c>
      <c r="O63" s="282">
        <f t="shared" si="1"/>
        <v>2.2984828936245942</v>
      </c>
      <c r="P63" s="71">
        <v>209</v>
      </c>
      <c r="Q63" s="230">
        <v>128</v>
      </c>
      <c r="S63" s="74"/>
      <c r="T63" s="74"/>
    </row>
    <row r="64" spans="1:20" x14ac:dyDescent="0.3">
      <c r="A64" s="24" t="s">
        <v>66</v>
      </c>
      <c r="B64" s="71">
        <v>59875</v>
      </c>
      <c r="C64" s="71"/>
      <c r="D64" s="280">
        <v>62439</v>
      </c>
      <c r="E64" s="280">
        <v>44433</v>
      </c>
      <c r="F64" s="280">
        <v>2790</v>
      </c>
      <c r="G64" s="280">
        <v>31409</v>
      </c>
      <c r="H64" s="280">
        <v>275</v>
      </c>
      <c r="I64" s="281">
        <v>63946</v>
      </c>
      <c r="J64" s="71">
        <v>66338</v>
      </c>
      <c r="K64" s="230">
        <v>11321</v>
      </c>
      <c r="L64" s="244">
        <v>252013</v>
      </c>
      <c r="M64" s="280">
        <v>259</v>
      </c>
      <c r="N64" s="230">
        <v>393618</v>
      </c>
      <c r="O64" s="282">
        <f t="shared" si="1"/>
        <v>6.5739958246346557</v>
      </c>
      <c r="P64" s="71">
        <v>643</v>
      </c>
      <c r="Q64" s="230">
        <v>3282</v>
      </c>
      <c r="S64" s="74"/>
      <c r="T64" s="42"/>
    </row>
    <row r="65" spans="1:20" x14ac:dyDescent="0.3">
      <c r="A65" s="28" t="s">
        <v>258</v>
      </c>
      <c r="B65" s="71">
        <v>50803</v>
      </c>
      <c r="C65" s="71"/>
      <c r="D65" s="280">
        <v>55937</v>
      </c>
      <c r="E65" s="280">
        <v>28281</v>
      </c>
      <c r="F65" s="280">
        <v>2268</v>
      </c>
      <c r="G65" s="280">
        <v>60364</v>
      </c>
      <c r="H65" s="280">
        <v>344</v>
      </c>
      <c r="I65" s="281">
        <v>119599</v>
      </c>
      <c r="J65" s="71">
        <v>8533</v>
      </c>
      <c r="K65" s="230">
        <v>19536</v>
      </c>
      <c r="L65" s="244">
        <v>17324</v>
      </c>
      <c r="M65" s="280">
        <v>474</v>
      </c>
      <c r="N65" s="230">
        <v>164992</v>
      </c>
      <c r="O65" s="282">
        <f t="shared" si="1"/>
        <v>3.2476822234907385</v>
      </c>
      <c r="P65" s="71">
        <v>328</v>
      </c>
      <c r="Q65" s="230">
        <v>275</v>
      </c>
      <c r="S65" s="74"/>
      <c r="T65" s="74"/>
    </row>
    <row r="66" spans="1:20" x14ac:dyDescent="0.3">
      <c r="A66" s="24" t="s">
        <v>60</v>
      </c>
      <c r="B66" s="71">
        <v>957</v>
      </c>
      <c r="C66" s="71"/>
      <c r="D66" s="280">
        <v>600</v>
      </c>
      <c r="E66" s="280">
        <v>350</v>
      </c>
      <c r="F66" s="280">
        <v>0</v>
      </c>
      <c r="G66" s="280">
        <v>0</v>
      </c>
      <c r="H66" s="280">
        <v>110</v>
      </c>
      <c r="I66" s="281">
        <v>1060</v>
      </c>
      <c r="J66" s="71">
        <v>0</v>
      </c>
      <c r="K66" s="230">
        <v>0</v>
      </c>
      <c r="L66" s="244">
        <v>0</v>
      </c>
      <c r="M66" s="280">
        <v>0</v>
      </c>
      <c r="N66" s="230">
        <v>1060</v>
      </c>
      <c r="O66" s="282">
        <f t="shared" si="1"/>
        <v>1.1076280041797284</v>
      </c>
      <c r="P66" s="71">
        <v>35</v>
      </c>
      <c r="Q66" s="230">
        <v>35</v>
      </c>
      <c r="S66" s="74"/>
      <c r="T66" s="74"/>
    </row>
    <row r="67" spans="1:20" x14ac:dyDescent="0.3">
      <c r="A67" s="24" t="s">
        <v>259</v>
      </c>
      <c r="B67" s="71">
        <v>46371</v>
      </c>
      <c r="C67" s="71"/>
      <c r="D67" s="280">
        <v>34614</v>
      </c>
      <c r="E67" s="280">
        <v>19578</v>
      </c>
      <c r="F67" s="280">
        <v>449</v>
      </c>
      <c r="G67" s="280">
        <v>6738</v>
      </c>
      <c r="H67" s="280">
        <v>704</v>
      </c>
      <c r="I67" s="281">
        <v>23775</v>
      </c>
      <c r="J67" s="71">
        <v>38515</v>
      </c>
      <c r="K67" s="230">
        <v>0</v>
      </c>
      <c r="L67" s="244">
        <v>432</v>
      </c>
      <c r="M67" s="280">
        <v>207</v>
      </c>
      <c r="N67" s="230">
        <v>62722</v>
      </c>
      <c r="O67" s="282">
        <f t="shared" si="1"/>
        <v>1.3526126242694787</v>
      </c>
      <c r="P67" s="71">
        <v>807</v>
      </c>
      <c r="Q67" s="230">
        <v>491</v>
      </c>
      <c r="S67" s="74"/>
      <c r="T67" s="74"/>
    </row>
    <row r="68" spans="1:20" x14ac:dyDescent="0.3">
      <c r="A68" s="24" t="s">
        <v>260</v>
      </c>
      <c r="B68" s="71">
        <v>40021</v>
      </c>
      <c r="C68" s="71"/>
      <c r="D68" s="280">
        <v>101368</v>
      </c>
      <c r="E68" s="280">
        <v>49657</v>
      </c>
      <c r="F68" s="280">
        <v>11680</v>
      </c>
      <c r="G68" s="280">
        <v>156896</v>
      </c>
      <c r="H68" s="280">
        <v>831</v>
      </c>
      <c r="I68" s="281">
        <v>193731</v>
      </c>
      <c r="J68" s="71">
        <v>126964</v>
      </c>
      <c r="K68" s="230">
        <v>0</v>
      </c>
      <c r="L68" s="244">
        <v>8908</v>
      </c>
      <c r="M68" s="280">
        <v>263</v>
      </c>
      <c r="N68" s="230">
        <v>329603</v>
      </c>
      <c r="O68" s="282">
        <f t="shared" si="1"/>
        <v>8.2357512306039329</v>
      </c>
      <c r="P68" s="71">
        <v>3060</v>
      </c>
      <c r="Q68" s="230">
        <v>2707</v>
      </c>
      <c r="S68" s="74"/>
      <c r="T68" s="42"/>
    </row>
    <row r="69" spans="1:20" x14ac:dyDescent="0.3">
      <c r="A69" s="24" t="s">
        <v>261</v>
      </c>
      <c r="B69" s="71">
        <v>25490</v>
      </c>
      <c r="C69" s="71"/>
      <c r="D69" s="280">
        <v>19827</v>
      </c>
      <c r="E69" s="280">
        <v>48525</v>
      </c>
      <c r="F69" s="280">
        <v>1166</v>
      </c>
      <c r="G69" s="280">
        <v>9159</v>
      </c>
      <c r="H69" s="280">
        <v>1434</v>
      </c>
      <c r="I69" s="281">
        <v>43928</v>
      </c>
      <c r="J69" s="71">
        <v>0</v>
      </c>
      <c r="K69" s="230">
        <v>36241</v>
      </c>
      <c r="L69" s="244">
        <v>2551</v>
      </c>
      <c r="M69" s="280">
        <v>58</v>
      </c>
      <c r="N69" s="230">
        <v>82720</v>
      </c>
      <c r="O69" s="282">
        <f t="shared" ref="O69:O73" si="2">N69/B69</f>
        <v>3.245194193801491</v>
      </c>
      <c r="P69" s="71">
        <v>1677</v>
      </c>
      <c r="Q69" s="230">
        <v>271</v>
      </c>
      <c r="S69" s="74"/>
      <c r="T69" s="42"/>
    </row>
    <row r="70" spans="1:20" x14ac:dyDescent="0.3">
      <c r="A70" s="24" t="s">
        <v>262</v>
      </c>
      <c r="B70" s="71">
        <v>11293</v>
      </c>
      <c r="C70" s="71"/>
      <c r="D70" s="280">
        <v>23830</v>
      </c>
      <c r="E70" s="280">
        <v>16726</v>
      </c>
      <c r="F70" s="280">
        <v>1581</v>
      </c>
      <c r="G70" s="280">
        <v>3383</v>
      </c>
      <c r="H70" s="280">
        <v>7100</v>
      </c>
      <c r="I70" s="281">
        <v>43056</v>
      </c>
      <c r="J70" s="71">
        <v>0</v>
      </c>
      <c r="K70" s="230">
        <v>9564</v>
      </c>
      <c r="L70" s="244">
        <v>1293</v>
      </c>
      <c r="M70" s="280">
        <v>0</v>
      </c>
      <c r="N70" s="230">
        <v>53913</v>
      </c>
      <c r="O70" s="282">
        <f t="shared" si="2"/>
        <v>4.7740193039936241</v>
      </c>
      <c r="P70" s="71">
        <v>42</v>
      </c>
      <c r="Q70" s="230">
        <v>194</v>
      </c>
      <c r="S70" s="74"/>
      <c r="T70" s="42"/>
    </row>
    <row r="71" spans="1:20" x14ac:dyDescent="0.3">
      <c r="A71" s="24" t="s">
        <v>61</v>
      </c>
      <c r="B71" s="71">
        <v>15385</v>
      </c>
      <c r="C71" s="71"/>
      <c r="D71" s="280">
        <v>12091</v>
      </c>
      <c r="E71" s="280">
        <v>10187</v>
      </c>
      <c r="F71" s="280">
        <v>2082</v>
      </c>
      <c r="G71" s="280">
        <v>6318</v>
      </c>
      <c r="H71" s="280">
        <v>1542</v>
      </c>
      <c r="I71" s="281">
        <v>32355</v>
      </c>
      <c r="J71" s="71">
        <v>0</v>
      </c>
      <c r="K71" s="230">
        <v>0</v>
      </c>
      <c r="L71" s="244">
        <v>1542</v>
      </c>
      <c r="M71" s="280">
        <v>135</v>
      </c>
      <c r="N71" s="230">
        <v>33897</v>
      </c>
      <c r="O71" s="282">
        <f t="shared" si="2"/>
        <v>2.2032499187520314</v>
      </c>
      <c r="P71" s="71">
        <v>198</v>
      </c>
      <c r="Q71" s="230">
        <v>423</v>
      </c>
      <c r="S71" s="74"/>
      <c r="T71" s="42"/>
    </row>
    <row r="72" spans="1:20" x14ac:dyDescent="0.3">
      <c r="A72" s="33" t="s">
        <v>263</v>
      </c>
      <c r="B72" s="38">
        <v>14568</v>
      </c>
      <c r="C72" s="71"/>
      <c r="D72" s="280">
        <v>27327</v>
      </c>
      <c r="E72" s="280">
        <v>25970</v>
      </c>
      <c r="F72" s="280">
        <v>2573</v>
      </c>
      <c r="G72" s="280">
        <v>3890</v>
      </c>
      <c r="H72" s="280">
        <v>0</v>
      </c>
      <c r="I72" s="281">
        <v>40558</v>
      </c>
      <c r="J72" s="71">
        <v>19525</v>
      </c>
      <c r="K72" s="230">
        <v>0</v>
      </c>
      <c r="L72" s="244">
        <v>5173</v>
      </c>
      <c r="M72" s="280">
        <v>323</v>
      </c>
      <c r="N72" s="230">
        <v>65256</v>
      </c>
      <c r="O72" s="282">
        <f t="shared" si="2"/>
        <v>4.4794069192751236</v>
      </c>
      <c r="P72" s="71">
        <v>303</v>
      </c>
      <c r="Q72" s="230">
        <v>248</v>
      </c>
      <c r="S72" s="74"/>
      <c r="T72" s="74"/>
    </row>
    <row r="73" spans="1:20" x14ac:dyDescent="0.3">
      <c r="A73" s="29" t="s">
        <v>62</v>
      </c>
      <c r="B73" s="128">
        <f>SUM(B5:B72)</f>
        <v>4692850</v>
      </c>
      <c r="C73" s="128" t="s">
        <v>223</v>
      </c>
      <c r="D73" s="275">
        <f>SUM(D5:D72)</f>
        <v>6176517</v>
      </c>
      <c r="E73" s="275">
        <f t="shared" ref="E73:H73" si="3">SUM(E5:E72)</f>
        <v>4973263</v>
      </c>
      <c r="F73" s="275">
        <f t="shared" si="3"/>
        <v>422239</v>
      </c>
      <c r="G73" s="275">
        <f t="shared" si="3"/>
        <v>6564162</v>
      </c>
      <c r="H73" s="428">
        <f t="shared" si="3"/>
        <v>485366</v>
      </c>
      <c r="I73" s="128">
        <f>SUM(I5:I72)</f>
        <v>6995694</v>
      </c>
      <c r="J73" s="128">
        <f t="shared" ref="J73:K73" si="4">SUM(J5:J72)</f>
        <v>11148518</v>
      </c>
      <c r="K73" s="254">
        <f t="shared" si="4"/>
        <v>578664</v>
      </c>
      <c r="L73" s="275">
        <f>SUM(L5:L72)</f>
        <v>2313363</v>
      </c>
      <c r="M73" s="275">
        <f>SUM(M5:M72)</f>
        <v>101329</v>
      </c>
      <c r="N73" s="254">
        <f>SUM(N5:N72)</f>
        <v>21036239</v>
      </c>
      <c r="O73" s="283">
        <f t="shared" si="2"/>
        <v>4.4826148289419008</v>
      </c>
      <c r="P73" s="128">
        <f>SUM(P5:P72)</f>
        <v>83287</v>
      </c>
      <c r="Q73" s="128">
        <f>SUM(Q5:Q72)</f>
        <v>105251</v>
      </c>
    </row>
    <row r="74" spans="1:20" s="111" customFormat="1" x14ac:dyDescent="0.3">
      <c r="A74" s="183" t="s">
        <v>82</v>
      </c>
      <c r="B74" s="111" t="s">
        <v>311</v>
      </c>
      <c r="E74" s="112"/>
      <c r="O74" s="112">
        <v>7.8</v>
      </c>
    </row>
    <row r="75" spans="1:20" s="39" customFormat="1" x14ac:dyDescent="0.3">
      <c r="B75" s="70" t="s">
        <v>224</v>
      </c>
      <c r="E75" s="115"/>
    </row>
    <row r="76" spans="1:20" customFormat="1" ht="12.5" x14ac:dyDescent="0.25">
      <c r="B76" s="39"/>
      <c r="D76" s="39"/>
      <c r="E76" s="115"/>
      <c r="F76" s="39"/>
      <c r="G76" s="39"/>
      <c r="H76" s="39"/>
      <c r="I76" s="39"/>
      <c r="J76" s="39"/>
      <c r="K76" s="39"/>
      <c r="L76" s="39"/>
      <c r="M76" s="39"/>
      <c r="N76" s="429"/>
      <c r="O76" s="39"/>
      <c r="P76" s="39"/>
      <c r="Q76" s="39"/>
    </row>
    <row r="77" spans="1:20" customFormat="1" ht="12.5" x14ac:dyDescent="0.25">
      <c r="B77" s="39"/>
      <c r="D77" s="39"/>
      <c r="E77" s="115"/>
      <c r="F77" s="39"/>
      <c r="G77" s="39"/>
      <c r="H77" s="39"/>
      <c r="I77" s="39"/>
      <c r="J77" s="39"/>
      <c r="K77" s="39"/>
      <c r="L77" s="39"/>
      <c r="M77" s="39"/>
      <c r="N77" s="429">
        <f>N73/B73</f>
        <v>4.4826148289419008</v>
      </c>
      <c r="O77" s="39"/>
      <c r="P77" s="39"/>
      <c r="Q77" s="39"/>
    </row>
    <row r="78" spans="1:20" customFormat="1" ht="12.5" x14ac:dyDescent="0.25">
      <c r="B78" s="39"/>
      <c r="D78" s="39"/>
      <c r="E78" s="115"/>
      <c r="F78" s="39"/>
      <c r="G78" s="39"/>
      <c r="H78" s="39"/>
      <c r="I78" s="39"/>
      <c r="J78" s="39"/>
      <c r="K78" s="39"/>
      <c r="L78" s="39"/>
      <c r="M78" s="39"/>
      <c r="N78" s="430">
        <f>E73/N73</f>
        <v>0.23641407572903123</v>
      </c>
      <c r="O78" s="39"/>
      <c r="P78" s="39"/>
      <c r="Q78" s="39"/>
    </row>
    <row r="79" spans="1:20" x14ac:dyDescent="0.3">
      <c r="A79" s="19" t="s">
        <v>297</v>
      </c>
      <c r="C79" s="19"/>
      <c r="E79" s="271"/>
      <c r="G79" s="70" t="s">
        <v>298</v>
      </c>
      <c r="H79" s="271"/>
      <c r="J79" s="284"/>
      <c r="K79" s="117"/>
      <c r="N79" s="429"/>
      <c r="Q79" s="70"/>
      <c r="R79" s="19"/>
    </row>
    <row r="80" spans="1:20" x14ac:dyDescent="0.3">
      <c r="Q80" s="70"/>
      <c r="R80" s="19"/>
    </row>
    <row r="81" spans="7:18" x14ac:dyDescent="0.3">
      <c r="G81" s="117"/>
      <c r="H81" s="117"/>
      <c r="I81" s="117"/>
      <c r="Q81" s="70"/>
      <c r="R81" s="19"/>
    </row>
    <row r="82" spans="7:18" x14ac:dyDescent="0.3">
      <c r="G82" s="117"/>
      <c r="H82" s="117"/>
      <c r="I82" s="117"/>
      <c r="Q82" s="70"/>
      <c r="R82" s="19"/>
    </row>
    <row r="83" spans="7:18" x14ac:dyDescent="0.3">
      <c r="G83" s="117"/>
      <c r="H83" s="117"/>
      <c r="I83" s="117"/>
      <c r="Q83" s="70"/>
      <c r="R83" s="19"/>
    </row>
    <row r="84" spans="7:18" x14ac:dyDescent="0.3">
      <c r="G84" s="117"/>
      <c r="H84" s="117"/>
      <c r="I84" s="117"/>
      <c r="Q84" s="70"/>
      <c r="R84" s="19"/>
    </row>
    <row r="85" spans="7:18" x14ac:dyDescent="0.3">
      <c r="G85" s="117"/>
      <c r="H85" s="117"/>
      <c r="I85" s="117"/>
      <c r="Q85" s="70"/>
      <c r="R85" s="19"/>
    </row>
    <row r="86" spans="7:18" x14ac:dyDescent="0.3">
      <c r="G86" s="117"/>
      <c r="H86" s="117"/>
      <c r="I86" s="117"/>
      <c r="Q86" s="70"/>
      <c r="R86" s="19"/>
    </row>
    <row r="87" spans="7:18" x14ac:dyDescent="0.3">
      <c r="G87" s="117"/>
      <c r="H87" s="117"/>
      <c r="I87" s="117"/>
      <c r="Q87" s="70"/>
      <c r="R87" s="19"/>
    </row>
    <row r="88" spans="7:18" x14ac:dyDescent="0.3">
      <c r="G88" s="117"/>
      <c r="H88" s="117"/>
      <c r="I88" s="117"/>
      <c r="Q88" s="70"/>
      <c r="R88" s="19"/>
    </row>
    <row r="89" spans="7:18" x14ac:dyDescent="0.3">
      <c r="G89" s="117"/>
      <c r="H89" s="117"/>
      <c r="I89" s="117"/>
      <c r="Q89" s="70"/>
      <c r="R89" s="19"/>
    </row>
    <row r="90" spans="7:18" x14ac:dyDescent="0.3">
      <c r="G90" s="117"/>
      <c r="H90" s="117"/>
      <c r="I90" s="117"/>
      <c r="Q90" s="70"/>
      <c r="R90" s="19"/>
    </row>
    <row r="91" spans="7:18" x14ac:dyDescent="0.3">
      <c r="G91" s="117"/>
      <c r="H91" s="117"/>
      <c r="I91" s="117"/>
      <c r="Q91" s="70"/>
      <c r="R91" s="19"/>
    </row>
    <row r="92" spans="7:18" x14ac:dyDescent="0.3">
      <c r="G92" s="117"/>
      <c r="H92" s="117"/>
      <c r="I92" s="117"/>
      <c r="Q92" s="70"/>
      <c r="R92" s="19"/>
    </row>
    <row r="93" spans="7:18" x14ac:dyDescent="0.3">
      <c r="G93" s="117"/>
      <c r="H93" s="117"/>
      <c r="I93" s="117"/>
      <c r="Q93" s="70"/>
      <c r="R93" s="19"/>
    </row>
    <row r="94" spans="7:18" x14ac:dyDescent="0.3">
      <c r="G94" s="117"/>
      <c r="H94" s="117"/>
      <c r="I94" s="117"/>
      <c r="Q94" s="70"/>
      <c r="R94" s="19"/>
    </row>
    <row r="95" spans="7:18" x14ac:dyDescent="0.3">
      <c r="G95" s="117"/>
      <c r="H95" s="117"/>
      <c r="I95" s="117"/>
      <c r="Q95" s="70"/>
      <c r="R95" s="19"/>
    </row>
    <row r="96" spans="7:18" x14ac:dyDescent="0.3">
      <c r="G96" s="117"/>
      <c r="H96" s="117"/>
      <c r="I96" s="117"/>
      <c r="Q96" s="70"/>
      <c r="R96" s="19"/>
    </row>
    <row r="97" spans="7:18" x14ac:dyDescent="0.3">
      <c r="G97" s="117"/>
      <c r="H97" s="117"/>
      <c r="I97" s="117"/>
      <c r="Q97" s="70"/>
      <c r="R97" s="19"/>
    </row>
    <row r="98" spans="7:18" x14ac:dyDescent="0.3">
      <c r="G98" s="117"/>
      <c r="H98" s="117"/>
      <c r="I98" s="117"/>
      <c r="Q98" s="70"/>
      <c r="R98" s="19"/>
    </row>
    <row r="99" spans="7:18" x14ac:dyDescent="0.3">
      <c r="G99" s="117"/>
      <c r="H99" s="117"/>
      <c r="I99" s="117"/>
      <c r="Q99" s="70"/>
      <c r="R99" s="19"/>
    </row>
    <row r="100" spans="7:18" x14ac:dyDescent="0.3">
      <c r="G100" s="117"/>
      <c r="H100" s="117"/>
      <c r="I100" s="117"/>
      <c r="Q100" s="70"/>
      <c r="R100" s="19"/>
    </row>
    <row r="101" spans="7:18" x14ac:dyDescent="0.3">
      <c r="G101" s="117"/>
      <c r="H101" s="117"/>
      <c r="I101" s="117"/>
      <c r="Q101" s="70"/>
      <c r="R101" s="19"/>
    </row>
    <row r="102" spans="7:18" x14ac:dyDescent="0.3">
      <c r="G102" s="117"/>
      <c r="H102" s="117"/>
      <c r="I102" s="117"/>
      <c r="Q102" s="70"/>
      <c r="R102" s="19"/>
    </row>
    <row r="103" spans="7:18" x14ac:dyDescent="0.3">
      <c r="G103" s="117"/>
      <c r="H103" s="117"/>
      <c r="I103" s="117"/>
      <c r="Q103" s="70"/>
      <c r="R103" s="19"/>
    </row>
    <row r="104" spans="7:18" x14ac:dyDescent="0.3">
      <c r="G104" s="117"/>
      <c r="H104" s="117"/>
      <c r="I104" s="117"/>
      <c r="Q104" s="70"/>
      <c r="R104" s="19"/>
    </row>
    <row r="105" spans="7:18" x14ac:dyDescent="0.3">
      <c r="G105" s="117"/>
      <c r="H105" s="117"/>
      <c r="I105" s="117"/>
      <c r="Q105" s="70"/>
      <c r="R105" s="19"/>
    </row>
    <row r="106" spans="7:18" x14ac:dyDescent="0.3">
      <c r="G106" s="117"/>
      <c r="H106" s="117"/>
      <c r="I106" s="117"/>
      <c r="Q106" s="70"/>
      <c r="R106" s="19"/>
    </row>
    <row r="107" spans="7:18" x14ac:dyDescent="0.3">
      <c r="G107" s="117"/>
      <c r="H107" s="117"/>
      <c r="I107" s="117"/>
      <c r="Q107" s="70"/>
      <c r="R107" s="19"/>
    </row>
    <row r="108" spans="7:18" x14ac:dyDescent="0.3">
      <c r="G108" s="117"/>
      <c r="H108" s="117"/>
      <c r="I108" s="117"/>
      <c r="Q108" s="70"/>
      <c r="R108" s="19"/>
    </row>
    <row r="109" spans="7:18" x14ac:dyDescent="0.3">
      <c r="G109" s="117"/>
      <c r="H109" s="117"/>
      <c r="I109" s="117"/>
      <c r="Q109" s="70"/>
      <c r="R109" s="19"/>
    </row>
    <row r="110" spans="7:18" x14ac:dyDescent="0.3">
      <c r="G110" s="117"/>
      <c r="H110" s="117"/>
      <c r="I110" s="117"/>
      <c r="Q110" s="70"/>
      <c r="R110" s="19"/>
    </row>
    <row r="111" spans="7:18" x14ac:dyDescent="0.3">
      <c r="G111" s="117"/>
      <c r="H111" s="117"/>
      <c r="I111" s="117"/>
      <c r="Q111" s="70"/>
      <c r="R111" s="19"/>
    </row>
    <row r="112" spans="7:18" x14ac:dyDescent="0.3">
      <c r="G112" s="117"/>
      <c r="H112" s="117"/>
      <c r="I112" s="117"/>
      <c r="Q112" s="70"/>
      <c r="R112" s="19"/>
    </row>
    <row r="113" spans="7:18" x14ac:dyDescent="0.3">
      <c r="G113" s="117"/>
      <c r="H113" s="117"/>
      <c r="I113" s="117"/>
      <c r="Q113" s="70"/>
      <c r="R113" s="19"/>
    </row>
    <row r="114" spans="7:18" x14ac:dyDescent="0.3">
      <c r="G114" s="117"/>
      <c r="H114" s="117"/>
      <c r="I114" s="117"/>
      <c r="Q114" s="70"/>
      <c r="R114" s="19"/>
    </row>
    <row r="115" spans="7:18" x14ac:dyDescent="0.3">
      <c r="G115" s="117"/>
      <c r="H115" s="117"/>
      <c r="I115" s="117"/>
      <c r="Q115" s="70"/>
      <c r="R115" s="19"/>
    </row>
    <row r="116" spans="7:18" x14ac:dyDescent="0.3">
      <c r="G116" s="117"/>
      <c r="H116" s="117"/>
      <c r="I116" s="117"/>
      <c r="Q116" s="70"/>
      <c r="R116" s="19"/>
    </row>
    <row r="117" spans="7:18" x14ac:dyDescent="0.3">
      <c r="G117" s="117"/>
      <c r="H117" s="117"/>
      <c r="I117" s="117"/>
      <c r="Q117" s="70"/>
      <c r="R117" s="19"/>
    </row>
    <row r="118" spans="7:18" x14ac:dyDescent="0.3">
      <c r="G118" s="117"/>
      <c r="H118" s="117"/>
      <c r="I118" s="117"/>
      <c r="Q118" s="70"/>
      <c r="R118" s="19"/>
    </row>
    <row r="119" spans="7:18" x14ac:dyDescent="0.3">
      <c r="G119" s="117"/>
      <c r="H119" s="117"/>
      <c r="I119" s="117"/>
      <c r="Q119" s="70"/>
      <c r="R119" s="19"/>
    </row>
    <row r="120" spans="7:18" x14ac:dyDescent="0.3">
      <c r="G120" s="117"/>
      <c r="H120" s="117"/>
      <c r="I120" s="117"/>
      <c r="Q120" s="70"/>
      <c r="R120" s="19"/>
    </row>
    <row r="121" spans="7:18" x14ac:dyDescent="0.3">
      <c r="G121" s="117"/>
      <c r="H121" s="117"/>
      <c r="I121" s="117"/>
      <c r="Q121" s="70"/>
      <c r="R121" s="19"/>
    </row>
    <row r="122" spans="7:18" x14ac:dyDescent="0.3">
      <c r="G122" s="117"/>
      <c r="H122" s="117"/>
      <c r="I122" s="117"/>
      <c r="Q122" s="70"/>
      <c r="R122" s="19"/>
    </row>
    <row r="123" spans="7:18" x14ac:dyDescent="0.3">
      <c r="G123" s="117"/>
      <c r="H123" s="117"/>
      <c r="I123" s="117"/>
      <c r="Q123" s="70"/>
      <c r="R123" s="19"/>
    </row>
    <row r="124" spans="7:18" x14ac:dyDescent="0.3">
      <c r="G124" s="117"/>
      <c r="H124" s="117"/>
      <c r="I124" s="117"/>
      <c r="Q124" s="70"/>
      <c r="R124" s="19"/>
    </row>
    <row r="125" spans="7:18" x14ac:dyDescent="0.3">
      <c r="G125" s="117"/>
      <c r="H125" s="117"/>
      <c r="I125" s="117"/>
      <c r="Q125" s="70"/>
      <c r="R125" s="19"/>
    </row>
    <row r="126" spans="7:18" x14ac:dyDescent="0.3">
      <c r="G126" s="117"/>
      <c r="H126" s="117"/>
      <c r="I126" s="117"/>
      <c r="Q126" s="70"/>
      <c r="R126" s="19"/>
    </row>
    <row r="127" spans="7:18" x14ac:dyDescent="0.3">
      <c r="G127" s="117"/>
      <c r="H127" s="117"/>
      <c r="I127" s="117"/>
      <c r="Q127" s="70"/>
      <c r="R127" s="19"/>
    </row>
    <row r="128" spans="7:18" x14ac:dyDescent="0.3">
      <c r="G128" s="117"/>
      <c r="H128" s="117"/>
      <c r="I128" s="117"/>
      <c r="Q128" s="70"/>
      <c r="R128" s="19"/>
    </row>
    <row r="129" spans="7:18" x14ac:dyDescent="0.3">
      <c r="G129" s="117"/>
      <c r="H129" s="117"/>
      <c r="I129" s="117"/>
      <c r="Q129" s="70"/>
      <c r="R129" s="19"/>
    </row>
    <row r="130" spans="7:18" x14ac:dyDescent="0.3">
      <c r="G130" s="117"/>
      <c r="H130" s="117"/>
      <c r="I130" s="117"/>
      <c r="Q130" s="70"/>
      <c r="R130" s="19"/>
    </row>
    <row r="131" spans="7:18" x14ac:dyDescent="0.3">
      <c r="G131" s="117"/>
      <c r="H131" s="117"/>
      <c r="I131" s="117"/>
      <c r="Q131" s="70"/>
      <c r="R131" s="19"/>
    </row>
    <row r="132" spans="7:18" x14ac:dyDescent="0.3">
      <c r="G132" s="117"/>
      <c r="H132" s="117"/>
      <c r="I132" s="117"/>
      <c r="Q132" s="70"/>
      <c r="R132" s="19"/>
    </row>
    <row r="133" spans="7:18" x14ac:dyDescent="0.3">
      <c r="G133" s="117"/>
      <c r="H133" s="117"/>
      <c r="I133" s="117"/>
      <c r="Q133" s="70"/>
      <c r="R133" s="19"/>
    </row>
    <row r="134" spans="7:18" x14ac:dyDescent="0.3">
      <c r="G134" s="117"/>
      <c r="H134" s="117"/>
      <c r="I134" s="117"/>
      <c r="Q134" s="70"/>
      <c r="R134" s="19"/>
    </row>
    <row r="135" spans="7:18" x14ac:dyDescent="0.3">
      <c r="G135" s="117"/>
      <c r="H135" s="117"/>
      <c r="I135" s="117"/>
      <c r="Q135" s="70"/>
      <c r="R135" s="19"/>
    </row>
    <row r="136" spans="7:18" x14ac:dyDescent="0.3">
      <c r="G136" s="117"/>
      <c r="H136" s="117"/>
      <c r="I136" s="117"/>
      <c r="Q136" s="70"/>
      <c r="R136" s="19"/>
    </row>
    <row r="137" spans="7:18" x14ac:dyDescent="0.3">
      <c r="G137" s="117"/>
      <c r="H137" s="117"/>
      <c r="I137" s="117"/>
      <c r="Q137" s="70"/>
      <c r="R137" s="19"/>
    </row>
    <row r="138" spans="7:18" x14ac:dyDescent="0.3">
      <c r="G138" s="117"/>
      <c r="H138" s="117"/>
      <c r="I138" s="117"/>
      <c r="Q138" s="70"/>
      <c r="R138" s="19"/>
    </row>
    <row r="139" spans="7:18" x14ac:dyDescent="0.3">
      <c r="G139" s="117"/>
      <c r="H139" s="117"/>
      <c r="I139" s="117"/>
      <c r="Q139" s="70"/>
      <c r="R139" s="19"/>
    </row>
    <row r="140" spans="7:18" x14ac:dyDescent="0.3">
      <c r="G140" s="117"/>
      <c r="H140" s="117"/>
      <c r="I140" s="117"/>
      <c r="Q140" s="70"/>
      <c r="R140" s="19"/>
    </row>
    <row r="141" spans="7:18" x14ac:dyDescent="0.3">
      <c r="G141" s="117"/>
      <c r="H141" s="117"/>
      <c r="I141" s="117"/>
      <c r="Q141" s="70"/>
      <c r="R141" s="19"/>
    </row>
    <row r="142" spans="7:18" x14ac:dyDescent="0.3">
      <c r="G142" s="117"/>
      <c r="H142" s="117"/>
      <c r="I142" s="117"/>
      <c r="Q142" s="70"/>
      <c r="R142" s="19"/>
    </row>
    <row r="143" spans="7:18" x14ac:dyDescent="0.3">
      <c r="G143" s="117"/>
      <c r="H143" s="117"/>
      <c r="I143" s="117"/>
      <c r="Q143" s="70"/>
      <c r="R143" s="19"/>
    </row>
    <row r="144" spans="7:18" x14ac:dyDescent="0.3">
      <c r="G144" s="117"/>
      <c r="H144" s="117"/>
      <c r="I144" s="117"/>
      <c r="Q144" s="70"/>
      <c r="R144" s="19"/>
    </row>
    <row r="145" spans="7:18" x14ac:dyDescent="0.3">
      <c r="G145" s="117"/>
      <c r="H145" s="117"/>
      <c r="I145" s="117"/>
      <c r="Q145" s="70"/>
      <c r="R145" s="19"/>
    </row>
    <row r="146" spans="7:18" x14ac:dyDescent="0.3">
      <c r="G146" s="117"/>
      <c r="H146" s="117"/>
      <c r="I146" s="117"/>
      <c r="Q146" s="70"/>
      <c r="R146" s="19"/>
    </row>
  </sheetData>
  <mergeCells count="8">
    <mergeCell ref="A1:Q2"/>
    <mergeCell ref="A3:A4"/>
    <mergeCell ref="B3:B4"/>
    <mergeCell ref="P3:Q3"/>
    <mergeCell ref="C3:C4"/>
    <mergeCell ref="D3:H3"/>
    <mergeCell ref="I3:K3"/>
    <mergeCell ref="L3:N3"/>
  </mergeCells>
  <phoneticPr fontId="0" type="noConversion"/>
  <printOptions horizontalCentered="1" verticalCentered="1" gridLines="1"/>
  <pageMargins left="0.5" right="0.5" top="0.5" bottom="0.5" header="0.5" footer="0.5"/>
  <pageSetup scale="83" fitToHeight="2" orientation="landscape" r:id="rId1"/>
  <headerFooter alignWithMargins="0">
    <oddFooter>&amp;C&amp;"Garamond,Regular"&amp;P</oddFooter>
  </headerFooter>
  <rowBreaks count="1" manualBreakCount="1">
    <brk id="39" max="16" man="1"/>
  </rowBreaks>
  <ignoredErrors>
    <ignoredError sqref="O7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zoomScaleNormal="100" workbookViewId="0">
      <pane xSplit="1" ySplit="3" topLeftCell="B61" activePane="bottomRight" state="frozen"/>
      <selection pane="topRight" activeCell="B1" sqref="B1"/>
      <selection pane="bottomLeft" activeCell="A4" sqref="A4"/>
      <selection pane="bottomRight" activeCell="A73" sqref="A73:XFD73"/>
    </sheetView>
  </sheetViews>
  <sheetFormatPr defaultRowHeight="12.5" x14ac:dyDescent="0.25"/>
  <cols>
    <col min="1" max="1" width="28.81640625" style="39" customWidth="1"/>
    <col min="2" max="2" width="9.81640625" style="144" customWidth="1"/>
    <col min="3" max="3" width="1.81640625" style="144" customWidth="1"/>
    <col min="4" max="4" width="8.36328125" style="144" customWidth="1"/>
    <col min="5" max="5" width="7.54296875" style="144" customWidth="1"/>
    <col min="6" max="6" width="8.1796875" style="144" customWidth="1"/>
    <col min="7" max="7" width="7.81640625" style="144" customWidth="1"/>
    <col min="8" max="8" width="9.1796875" style="144" customWidth="1"/>
    <col min="9" max="9" width="8.54296875" style="144" customWidth="1"/>
    <col min="10" max="10" width="8.81640625" style="144" customWidth="1"/>
    <col min="11" max="11" width="9.1796875" style="144" customWidth="1"/>
    <col min="12" max="12" width="9" style="144" customWidth="1"/>
    <col min="13" max="13" width="8.36328125" style="144" customWidth="1"/>
    <col min="14" max="14" width="10.1796875" style="276" customWidth="1"/>
    <col min="15" max="15" width="7.1796875" style="145" customWidth="1"/>
    <col min="16" max="16" width="9.36328125" style="146" customWidth="1"/>
    <col min="17" max="17" width="8.54296875" style="115" customWidth="1"/>
    <col min="18" max="18" width="9.36328125" style="115" customWidth="1"/>
    <col min="19" max="19" width="10.1796875" style="115" customWidth="1"/>
    <col min="20" max="20" width="9.1796875" style="115"/>
    <col min="21" max="16384" width="8.7265625" style="39"/>
  </cols>
  <sheetData>
    <row r="1" spans="1:20" ht="13" customHeight="1" x14ac:dyDescent="0.25">
      <c r="A1" s="369" t="s">
        <v>133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1"/>
    </row>
    <row r="2" spans="1:20" s="142" customFormat="1" ht="13" customHeight="1" x14ac:dyDescent="0.3">
      <c r="A2" s="372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4"/>
      <c r="O2" s="147"/>
      <c r="P2" s="147"/>
      <c r="Q2" s="147"/>
      <c r="R2" s="147"/>
      <c r="S2" s="147"/>
      <c r="T2" s="148"/>
    </row>
    <row r="3" spans="1:20" s="153" customFormat="1" ht="65" x14ac:dyDescent="0.3">
      <c r="A3" s="149" t="s">
        <v>23</v>
      </c>
      <c r="B3" s="150" t="s">
        <v>2</v>
      </c>
      <c r="C3" s="151"/>
      <c r="D3" s="150" t="s">
        <v>134</v>
      </c>
      <c r="E3" s="150" t="s">
        <v>135</v>
      </c>
      <c r="F3" s="150" t="s">
        <v>136</v>
      </c>
      <c r="G3" s="150" t="s">
        <v>137</v>
      </c>
      <c r="H3" s="150" t="s">
        <v>266</v>
      </c>
      <c r="I3" s="150" t="s">
        <v>264</v>
      </c>
      <c r="J3" s="150" t="s">
        <v>267</v>
      </c>
      <c r="K3" s="150" t="s">
        <v>265</v>
      </c>
      <c r="L3" s="150" t="s">
        <v>138</v>
      </c>
      <c r="M3" s="150" t="s">
        <v>139</v>
      </c>
      <c r="N3" s="273" t="s">
        <v>140</v>
      </c>
      <c r="O3" s="152"/>
      <c r="P3" s="152"/>
      <c r="Q3" s="152"/>
      <c r="R3" s="152"/>
      <c r="S3" s="152"/>
      <c r="T3" s="152"/>
    </row>
    <row r="4" spans="1:20" ht="13" customHeight="1" x14ac:dyDescent="0.3">
      <c r="A4" s="113" t="s">
        <v>232</v>
      </c>
      <c r="B4" s="71">
        <v>62577</v>
      </c>
      <c r="C4" s="154"/>
      <c r="D4" s="71">
        <v>95204</v>
      </c>
      <c r="E4" s="71">
        <v>56353</v>
      </c>
      <c r="F4" s="71">
        <v>271</v>
      </c>
      <c r="G4" s="244">
        <v>1594</v>
      </c>
      <c r="H4" s="274">
        <v>840</v>
      </c>
      <c r="I4" s="271">
        <v>336</v>
      </c>
      <c r="J4" s="71">
        <v>545</v>
      </c>
      <c r="K4" s="71">
        <v>21</v>
      </c>
      <c r="L4" s="71">
        <v>57</v>
      </c>
      <c r="M4" s="71">
        <v>0</v>
      </c>
      <c r="N4" s="230">
        <f>SUM(D4:M4)</f>
        <v>155221</v>
      </c>
    </row>
    <row r="5" spans="1:20" ht="13" customHeight="1" x14ac:dyDescent="0.3">
      <c r="A5" s="113" t="s">
        <v>31</v>
      </c>
      <c r="B5" s="71">
        <v>25683</v>
      </c>
      <c r="C5" s="71"/>
      <c r="D5" s="71">
        <v>30289</v>
      </c>
      <c r="E5" s="71">
        <v>25648</v>
      </c>
      <c r="F5" s="71">
        <v>1239</v>
      </c>
      <c r="G5" s="244">
        <v>27493</v>
      </c>
      <c r="H5" s="271">
        <v>1384</v>
      </c>
      <c r="I5" s="271">
        <v>8031</v>
      </c>
      <c r="J5" s="71">
        <v>1753</v>
      </c>
      <c r="K5" s="71">
        <v>198</v>
      </c>
      <c r="L5" s="71">
        <v>58</v>
      </c>
      <c r="M5" s="71">
        <v>0</v>
      </c>
      <c r="N5" s="230">
        <f t="shared" ref="N5:N68" si="0">SUM(D5:M5)</f>
        <v>96093</v>
      </c>
    </row>
    <row r="6" spans="1:20" ht="13" customHeight="1" x14ac:dyDescent="0.3">
      <c r="A6" s="113" t="s">
        <v>233</v>
      </c>
      <c r="B6" s="71">
        <v>119455</v>
      </c>
      <c r="C6" s="71"/>
      <c r="D6" s="71">
        <v>191094</v>
      </c>
      <c r="E6" s="71">
        <v>179000</v>
      </c>
      <c r="F6" s="71">
        <v>4288</v>
      </c>
      <c r="G6" s="244">
        <v>5881</v>
      </c>
      <c r="H6" s="271">
        <v>14137</v>
      </c>
      <c r="I6" s="271">
        <v>16030</v>
      </c>
      <c r="J6" s="71">
        <v>17736</v>
      </c>
      <c r="K6" s="71">
        <v>56</v>
      </c>
      <c r="L6" s="71">
        <v>90</v>
      </c>
      <c r="M6" s="71">
        <v>502</v>
      </c>
      <c r="N6" s="230">
        <f t="shared" si="0"/>
        <v>428814</v>
      </c>
    </row>
    <row r="7" spans="1:20" ht="13" customHeight="1" x14ac:dyDescent="0.3">
      <c r="A7" s="113" t="s">
        <v>234</v>
      </c>
      <c r="B7" s="71">
        <v>22842</v>
      </c>
      <c r="C7" s="71"/>
      <c r="D7" s="71">
        <v>47531</v>
      </c>
      <c r="E7" s="71">
        <v>34123</v>
      </c>
      <c r="F7" s="71">
        <v>54</v>
      </c>
      <c r="G7" s="244">
        <v>3764</v>
      </c>
      <c r="H7" s="274">
        <v>994</v>
      </c>
      <c r="I7" s="271">
        <v>113</v>
      </c>
      <c r="J7" s="71">
        <v>5971</v>
      </c>
      <c r="K7" s="71">
        <v>0</v>
      </c>
      <c r="L7" s="71">
        <v>54</v>
      </c>
      <c r="M7" s="71">
        <v>104</v>
      </c>
      <c r="N7" s="230">
        <f t="shared" si="0"/>
        <v>92708</v>
      </c>
    </row>
    <row r="8" spans="1:20" ht="13" customHeight="1" x14ac:dyDescent="0.3">
      <c r="A8" s="113" t="s">
        <v>32</v>
      </c>
      <c r="B8" s="71">
        <v>30263</v>
      </c>
      <c r="C8" s="71"/>
      <c r="D8" s="71">
        <v>44470</v>
      </c>
      <c r="E8" s="71">
        <v>18374</v>
      </c>
      <c r="F8" s="71">
        <v>68</v>
      </c>
      <c r="G8" s="244">
        <v>193</v>
      </c>
      <c r="H8" s="271">
        <v>535</v>
      </c>
      <c r="I8" s="271">
        <v>89</v>
      </c>
      <c r="J8" s="71">
        <v>1946</v>
      </c>
      <c r="K8" s="71">
        <v>0</v>
      </c>
      <c r="L8" s="71">
        <v>53</v>
      </c>
      <c r="M8" s="71">
        <v>84</v>
      </c>
      <c r="N8" s="230">
        <f t="shared" si="0"/>
        <v>65812</v>
      </c>
    </row>
    <row r="9" spans="1:20" ht="13" customHeight="1" x14ac:dyDescent="0.3">
      <c r="A9" s="113" t="s">
        <v>235</v>
      </c>
      <c r="B9" s="71">
        <v>41103</v>
      </c>
      <c r="C9" s="71"/>
      <c r="D9" s="71">
        <v>60132</v>
      </c>
      <c r="E9" s="71">
        <v>21132</v>
      </c>
      <c r="F9" s="71">
        <v>900</v>
      </c>
      <c r="G9" s="244">
        <v>504</v>
      </c>
      <c r="H9" s="271">
        <v>2268</v>
      </c>
      <c r="I9" s="271">
        <v>0</v>
      </c>
      <c r="J9" s="71">
        <v>1946</v>
      </c>
      <c r="K9" s="71">
        <v>0</v>
      </c>
      <c r="L9" s="71">
        <v>51</v>
      </c>
      <c r="M9" s="71">
        <v>30</v>
      </c>
      <c r="N9" s="230">
        <f t="shared" si="0"/>
        <v>86963</v>
      </c>
    </row>
    <row r="10" spans="1:20" ht="13" customHeight="1" x14ac:dyDescent="0.3">
      <c r="A10" s="113" t="s">
        <v>236</v>
      </c>
      <c r="B10" s="71">
        <v>36462</v>
      </c>
      <c r="C10" s="71"/>
      <c r="D10" s="71">
        <v>43346</v>
      </c>
      <c r="E10" s="71">
        <v>15631</v>
      </c>
      <c r="F10" s="71">
        <v>2803</v>
      </c>
      <c r="G10" s="244">
        <v>38427</v>
      </c>
      <c r="H10" s="271">
        <v>3264</v>
      </c>
      <c r="I10" s="271">
        <v>6346</v>
      </c>
      <c r="J10" s="71">
        <v>12119</v>
      </c>
      <c r="K10" s="71">
        <v>7152</v>
      </c>
      <c r="L10" s="71">
        <v>69</v>
      </c>
      <c r="M10" s="71">
        <v>454</v>
      </c>
      <c r="N10" s="230">
        <f t="shared" si="0"/>
        <v>129611</v>
      </c>
    </row>
    <row r="11" spans="1:20" ht="13" customHeight="1" x14ac:dyDescent="0.3">
      <c r="A11" s="113" t="s">
        <v>33</v>
      </c>
      <c r="B11" s="71">
        <v>13786</v>
      </c>
      <c r="C11" s="71"/>
      <c r="D11" s="71">
        <v>53827</v>
      </c>
      <c r="E11" s="71">
        <v>25504</v>
      </c>
      <c r="F11" s="71">
        <v>862</v>
      </c>
      <c r="G11" s="244">
        <v>17363</v>
      </c>
      <c r="H11" s="271">
        <v>2028</v>
      </c>
      <c r="I11" s="271">
        <v>8705</v>
      </c>
      <c r="J11" s="71">
        <v>5610</v>
      </c>
      <c r="K11" s="71">
        <v>1744</v>
      </c>
      <c r="L11" s="71">
        <v>53</v>
      </c>
      <c r="M11" s="71">
        <v>86</v>
      </c>
      <c r="N11" s="230">
        <f t="shared" si="0"/>
        <v>115782</v>
      </c>
    </row>
    <row r="12" spans="1:20" ht="13" customHeight="1" x14ac:dyDescent="0.3">
      <c r="A12" s="113" t="s">
        <v>237</v>
      </c>
      <c r="B12" s="71">
        <v>125175</v>
      </c>
      <c r="C12" s="71"/>
      <c r="D12" s="71">
        <v>116774</v>
      </c>
      <c r="E12" s="71">
        <v>88506</v>
      </c>
      <c r="F12" s="71">
        <v>11470</v>
      </c>
      <c r="G12" s="244">
        <v>18824</v>
      </c>
      <c r="H12" s="271">
        <v>7783</v>
      </c>
      <c r="I12" s="271">
        <v>6893</v>
      </c>
      <c r="J12" s="71">
        <v>15172</v>
      </c>
      <c r="K12" s="71">
        <v>1300</v>
      </c>
      <c r="L12" s="71">
        <v>74</v>
      </c>
      <c r="M12" s="71">
        <v>84</v>
      </c>
      <c r="N12" s="230">
        <f t="shared" si="0"/>
        <v>266880</v>
      </c>
    </row>
    <row r="13" spans="1:20" ht="13" customHeight="1" x14ac:dyDescent="0.3">
      <c r="A13" s="113" t="s">
        <v>34</v>
      </c>
      <c r="B13" s="71">
        <v>198788</v>
      </c>
      <c r="C13" s="71"/>
      <c r="D13" s="71">
        <v>174397</v>
      </c>
      <c r="E13" s="71">
        <v>91614</v>
      </c>
      <c r="F13" s="71">
        <v>1711</v>
      </c>
      <c r="G13" s="244">
        <v>48585</v>
      </c>
      <c r="H13" s="271">
        <v>23077</v>
      </c>
      <c r="I13" s="271">
        <v>31221</v>
      </c>
      <c r="J13" s="71">
        <v>59644</v>
      </c>
      <c r="K13" s="71">
        <v>3009</v>
      </c>
      <c r="L13" s="71">
        <v>79</v>
      </c>
      <c r="M13" s="71">
        <v>8873</v>
      </c>
      <c r="N13" s="230">
        <f t="shared" si="0"/>
        <v>442210</v>
      </c>
    </row>
    <row r="14" spans="1:20" ht="13" customHeight="1" x14ac:dyDescent="0.3">
      <c r="A14" s="113" t="s">
        <v>35</v>
      </c>
      <c r="B14" s="71">
        <v>9993</v>
      </c>
      <c r="C14" s="71"/>
      <c r="D14" s="71">
        <v>32300</v>
      </c>
      <c r="E14" s="71">
        <v>12751</v>
      </c>
      <c r="F14" s="71">
        <v>254</v>
      </c>
      <c r="G14" s="244">
        <v>0</v>
      </c>
      <c r="H14" s="274">
        <v>823</v>
      </c>
      <c r="I14" s="271">
        <v>0</v>
      </c>
      <c r="J14" s="71">
        <v>803</v>
      </c>
      <c r="K14" s="71">
        <v>0</v>
      </c>
      <c r="L14" s="71">
        <v>51</v>
      </c>
      <c r="M14" s="71">
        <v>50</v>
      </c>
      <c r="N14" s="230">
        <f t="shared" si="0"/>
        <v>47032</v>
      </c>
    </row>
    <row r="15" spans="1:20" ht="13" customHeight="1" x14ac:dyDescent="0.3">
      <c r="A15" s="113" t="s">
        <v>36</v>
      </c>
      <c r="B15" s="71">
        <v>6817</v>
      </c>
      <c r="C15" s="71"/>
      <c r="D15" s="71">
        <v>24153</v>
      </c>
      <c r="E15" s="71">
        <v>19748</v>
      </c>
      <c r="F15" s="71">
        <v>1368</v>
      </c>
      <c r="G15" s="244">
        <v>39332</v>
      </c>
      <c r="H15" s="274">
        <v>1811</v>
      </c>
      <c r="I15" s="271">
        <v>8467</v>
      </c>
      <c r="J15" s="71">
        <v>12454</v>
      </c>
      <c r="K15" s="71">
        <v>195</v>
      </c>
      <c r="L15" s="71">
        <v>55</v>
      </c>
      <c r="M15" s="71">
        <v>326</v>
      </c>
      <c r="N15" s="230">
        <f t="shared" si="0"/>
        <v>107909</v>
      </c>
    </row>
    <row r="16" spans="1:20" ht="13" customHeight="1" x14ac:dyDescent="0.3">
      <c r="A16" s="113" t="s">
        <v>238</v>
      </c>
      <c r="B16" s="71">
        <v>10147</v>
      </c>
      <c r="C16" s="71"/>
      <c r="D16" s="71">
        <v>37403</v>
      </c>
      <c r="E16" s="71">
        <v>17369</v>
      </c>
      <c r="F16" s="71">
        <v>605</v>
      </c>
      <c r="G16" s="244">
        <v>0</v>
      </c>
      <c r="H16" s="274">
        <v>939</v>
      </c>
      <c r="I16" s="271">
        <v>0</v>
      </c>
      <c r="J16" s="71">
        <v>480</v>
      </c>
      <c r="K16" s="71">
        <v>0</v>
      </c>
      <c r="L16" s="71">
        <v>51</v>
      </c>
      <c r="M16" s="71">
        <v>0</v>
      </c>
      <c r="N16" s="230">
        <f t="shared" si="0"/>
        <v>56847</v>
      </c>
    </row>
    <row r="17" spans="1:14" ht="13" customHeight="1" x14ac:dyDescent="0.3">
      <c r="A17" s="113" t="s">
        <v>239</v>
      </c>
      <c r="B17" s="71">
        <v>16295</v>
      </c>
      <c r="C17" s="71"/>
      <c r="D17" s="71">
        <v>50360</v>
      </c>
      <c r="E17" s="71">
        <v>26123</v>
      </c>
      <c r="F17" s="71">
        <v>825</v>
      </c>
      <c r="G17" s="244">
        <v>4116</v>
      </c>
      <c r="H17" s="271">
        <v>545</v>
      </c>
      <c r="I17" s="271">
        <v>814</v>
      </c>
      <c r="J17" s="71">
        <v>3336</v>
      </c>
      <c r="K17" s="71">
        <v>93</v>
      </c>
      <c r="L17" s="71">
        <v>55</v>
      </c>
      <c r="M17" s="71">
        <v>0</v>
      </c>
      <c r="N17" s="230">
        <f t="shared" si="0"/>
        <v>86267</v>
      </c>
    </row>
    <row r="18" spans="1:14" ht="13" customHeight="1" x14ac:dyDescent="0.3">
      <c r="A18" s="113" t="s">
        <v>240</v>
      </c>
      <c r="B18" s="71">
        <v>20142</v>
      </c>
      <c r="C18" s="71"/>
      <c r="D18" s="71">
        <v>41656</v>
      </c>
      <c r="E18" s="71">
        <v>27073</v>
      </c>
      <c r="F18" s="71">
        <v>490</v>
      </c>
      <c r="G18" s="244">
        <v>10313</v>
      </c>
      <c r="H18" s="271">
        <v>3062</v>
      </c>
      <c r="I18" s="271">
        <v>1793</v>
      </c>
      <c r="J18" s="71">
        <v>1343</v>
      </c>
      <c r="K18" s="71">
        <v>419</v>
      </c>
      <c r="L18" s="71">
        <v>58</v>
      </c>
      <c r="M18" s="71">
        <v>0</v>
      </c>
      <c r="N18" s="230">
        <f t="shared" si="0"/>
        <v>86207</v>
      </c>
    </row>
    <row r="19" spans="1:14" ht="13" customHeight="1" x14ac:dyDescent="0.3">
      <c r="A19" s="113" t="s">
        <v>63</v>
      </c>
      <c r="B19" s="71">
        <v>27052</v>
      </c>
      <c r="C19" s="71"/>
      <c r="D19" s="71">
        <v>104048</v>
      </c>
      <c r="E19" s="71">
        <v>39539</v>
      </c>
      <c r="F19" s="71">
        <v>5063</v>
      </c>
      <c r="G19" s="244">
        <v>26630</v>
      </c>
      <c r="H19" s="271">
        <v>6763</v>
      </c>
      <c r="I19" s="271">
        <v>7541</v>
      </c>
      <c r="J19" s="71">
        <v>21410</v>
      </c>
      <c r="K19" s="71">
        <v>920</v>
      </c>
      <c r="L19" s="71">
        <v>52</v>
      </c>
      <c r="M19" s="71">
        <v>0</v>
      </c>
      <c r="N19" s="230">
        <f t="shared" si="0"/>
        <v>211966</v>
      </c>
    </row>
    <row r="20" spans="1:14" ht="13" customHeight="1" x14ac:dyDescent="0.3">
      <c r="A20" s="113" t="s">
        <v>241</v>
      </c>
      <c r="B20" s="71">
        <v>446753</v>
      </c>
      <c r="C20" s="71"/>
      <c r="D20" s="71">
        <v>1234412</v>
      </c>
      <c r="E20" s="71">
        <v>514415</v>
      </c>
      <c r="F20" s="71">
        <v>20000</v>
      </c>
      <c r="G20" s="244">
        <v>69874</v>
      </c>
      <c r="H20" s="271">
        <v>67396</v>
      </c>
      <c r="I20" s="271">
        <v>19013</v>
      </c>
      <c r="J20" s="71">
        <v>148110</v>
      </c>
      <c r="K20" s="71">
        <v>1831</v>
      </c>
      <c r="L20" s="71">
        <v>165</v>
      </c>
      <c r="M20" s="71">
        <v>51749</v>
      </c>
      <c r="N20" s="230">
        <f t="shared" si="0"/>
        <v>2126965</v>
      </c>
    </row>
    <row r="21" spans="1:14" ht="13" customHeight="1" x14ac:dyDescent="0.3">
      <c r="A21" s="113" t="s">
        <v>242</v>
      </c>
      <c r="B21" s="71">
        <v>7307</v>
      </c>
      <c r="C21" s="71"/>
      <c r="D21" s="71">
        <v>19950</v>
      </c>
      <c r="E21" s="71">
        <v>11023</v>
      </c>
      <c r="F21" s="71">
        <v>637</v>
      </c>
      <c r="G21" s="244">
        <v>10313</v>
      </c>
      <c r="H21" s="271">
        <v>1090</v>
      </c>
      <c r="I21" s="271">
        <v>1793</v>
      </c>
      <c r="J21" s="71">
        <v>860</v>
      </c>
      <c r="K21" s="71">
        <v>419</v>
      </c>
      <c r="L21" s="71">
        <v>52</v>
      </c>
      <c r="M21" s="71">
        <v>166</v>
      </c>
      <c r="N21" s="230">
        <f t="shared" si="0"/>
        <v>46303</v>
      </c>
    </row>
    <row r="22" spans="1:14" ht="13" customHeight="1" x14ac:dyDescent="0.3">
      <c r="A22" s="113" t="s">
        <v>243</v>
      </c>
      <c r="B22" s="71">
        <v>33743</v>
      </c>
      <c r="C22" s="71"/>
      <c r="D22" s="71">
        <v>59542</v>
      </c>
      <c r="E22" s="71">
        <v>30710</v>
      </c>
      <c r="F22" s="71">
        <v>951</v>
      </c>
      <c r="G22" s="244">
        <v>39332</v>
      </c>
      <c r="H22" s="274">
        <v>1422</v>
      </c>
      <c r="I22" s="271">
        <v>8467</v>
      </c>
      <c r="J22" s="71">
        <v>4925</v>
      </c>
      <c r="K22" s="71">
        <v>195</v>
      </c>
      <c r="L22" s="71">
        <v>53</v>
      </c>
      <c r="M22" s="71">
        <v>374</v>
      </c>
      <c r="N22" s="230">
        <f t="shared" si="0"/>
        <v>145971</v>
      </c>
    </row>
    <row r="23" spans="1:14" ht="13" customHeight="1" x14ac:dyDescent="0.3">
      <c r="A23" s="24" t="s">
        <v>303</v>
      </c>
      <c r="B23" s="71">
        <v>20410</v>
      </c>
      <c r="C23" s="71"/>
      <c r="D23" s="71">
        <v>59735</v>
      </c>
      <c r="E23" s="71">
        <v>29975</v>
      </c>
      <c r="F23" s="71">
        <v>128</v>
      </c>
      <c r="G23" s="244">
        <v>10313</v>
      </c>
      <c r="H23" s="271">
        <v>2132</v>
      </c>
      <c r="I23" s="271">
        <v>1793</v>
      </c>
      <c r="J23" s="71">
        <v>2081</v>
      </c>
      <c r="K23" s="71">
        <v>419</v>
      </c>
      <c r="L23" s="71">
        <v>56</v>
      </c>
      <c r="M23" s="71">
        <v>160</v>
      </c>
      <c r="N23" s="230">
        <f t="shared" si="0"/>
        <v>106792</v>
      </c>
    </row>
    <row r="24" spans="1:14" ht="13" customHeight="1" x14ac:dyDescent="0.3">
      <c r="A24" s="113" t="s">
        <v>244</v>
      </c>
      <c r="B24" s="71">
        <v>22343</v>
      </c>
      <c r="C24" s="71"/>
      <c r="D24" s="71">
        <v>44681</v>
      </c>
      <c r="E24" s="71">
        <v>19129</v>
      </c>
      <c r="F24" s="71">
        <v>4076</v>
      </c>
      <c r="G24" s="244">
        <v>57113</v>
      </c>
      <c r="H24" s="271">
        <v>2056</v>
      </c>
      <c r="I24" s="271">
        <v>7068</v>
      </c>
      <c r="J24" s="71">
        <v>9334</v>
      </c>
      <c r="K24" s="71">
        <v>930</v>
      </c>
      <c r="L24" s="71">
        <v>57</v>
      </c>
      <c r="M24" s="71">
        <v>54</v>
      </c>
      <c r="N24" s="230">
        <f t="shared" si="0"/>
        <v>144498</v>
      </c>
    </row>
    <row r="25" spans="1:14" ht="13" customHeight="1" x14ac:dyDescent="0.3">
      <c r="A25" s="113" t="s">
        <v>37</v>
      </c>
      <c r="B25" s="71">
        <v>74103</v>
      </c>
      <c r="C25" s="71"/>
      <c r="D25" s="71">
        <v>199669</v>
      </c>
      <c r="E25" s="71">
        <v>102580</v>
      </c>
      <c r="F25" s="71">
        <v>1376</v>
      </c>
      <c r="G25" s="244">
        <v>26267</v>
      </c>
      <c r="H25" s="271">
        <v>7395</v>
      </c>
      <c r="I25" s="271">
        <v>2953</v>
      </c>
      <c r="J25" s="71">
        <v>9094</v>
      </c>
      <c r="K25" s="71">
        <v>121</v>
      </c>
      <c r="L25" s="71">
        <v>71</v>
      </c>
      <c r="M25" s="71">
        <v>355</v>
      </c>
      <c r="N25" s="230">
        <f t="shared" si="0"/>
        <v>349881</v>
      </c>
    </row>
    <row r="26" spans="1:14" ht="13" customHeight="1" x14ac:dyDescent="0.3">
      <c r="A26" s="113" t="s">
        <v>245</v>
      </c>
      <c r="B26" s="71">
        <v>33095</v>
      </c>
      <c r="C26" s="71"/>
      <c r="D26" s="71">
        <v>101955</v>
      </c>
      <c r="E26" s="71">
        <v>84108</v>
      </c>
      <c r="F26" s="71">
        <v>835</v>
      </c>
      <c r="G26" s="244">
        <v>6180</v>
      </c>
      <c r="H26" s="271">
        <v>2281</v>
      </c>
      <c r="I26" s="271">
        <v>566</v>
      </c>
      <c r="J26" s="71">
        <v>3917</v>
      </c>
      <c r="K26" s="71">
        <v>0</v>
      </c>
      <c r="L26" s="71">
        <v>56</v>
      </c>
      <c r="M26" s="71">
        <v>3545</v>
      </c>
      <c r="N26" s="230">
        <f t="shared" si="0"/>
        <v>203443</v>
      </c>
    </row>
    <row r="27" spans="1:14" ht="13" customHeight="1" x14ac:dyDescent="0.3">
      <c r="A27" s="113" t="s">
        <v>38</v>
      </c>
      <c r="B27" s="71">
        <v>15858</v>
      </c>
      <c r="C27" s="71"/>
      <c r="D27" s="71">
        <v>33867</v>
      </c>
      <c r="E27" s="71">
        <v>27769</v>
      </c>
      <c r="F27" s="71">
        <v>1644</v>
      </c>
      <c r="G27" s="244">
        <v>10313</v>
      </c>
      <c r="H27" s="271">
        <v>3605</v>
      </c>
      <c r="I27" s="271">
        <v>1793</v>
      </c>
      <c r="J27" s="71">
        <v>4005</v>
      </c>
      <c r="K27" s="71">
        <v>419</v>
      </c>
      <c r="L27" s="71">
        <v>63</v>
      </c>
      <c r="M27" s="71">
        <v>1636</v>
      </c>
      <c r="N27" s="230">
        <f t="shared" si="0"/>
        <v>85114</v>
      </c>
    </row>
    <row r="28" spans="1:14" ht="13" customHeight="1" x14ac:dyDescent="0.3">
      <c r="A28" s="113" t="s">
        <v>246</v>
      </c>
      <c r="B28" s="71">
        <v>31439</v>
      </c>
      <c r="C28" s="71"/>
      <c r="D28" s="71">
        <v>41540</v>
      </c>
      <c r="E28" s="71">
        <v>31583</v>
      </c>
      <c r="F28" s="71">
        <v>2854</v>
      </c>
      <c r="G28" s="244">
        <v>47994</v>
      </c>
      <c r="H28" s="271">
        <v>1986</v>
      </c>
      <c r="I28" s="271">
        <v>8501</v>
      </c>
      <c r="J28" s="71">
        <v>3207</v>
      </c>
      <c r="K28" s="71">
        <v>232</v>
      </c>
      <c r="L28" s="71">
        <v>57</v>
      </c>
      <c r="M28" s="71">
        <v>0</v>
      </c>
      <c r="N28" s="230">
        <f t="shared" si="0"/>
        <v>137954</v>
      </c>
    </row>
    <row r="29" spans="1:14" ht="13" customHeight="1" x14ac:dyDescent="0.3">
      <c r="A29" s="113" t="s">
        <v>39</v>
      </c>
      <c r="B29" s="71">
        <v>436275</v>
      </c>
      <c r="C29" s="71"/>
      <c r="D29" s="71">
        <v>457617</v>
      </c>
      <c r="E29" s="71">
        <v>240174</v>
      </c>
      <c r="F29" s="71">
        <v>46285</v>
      </c>
      <c r="G29" s="244">
        <v>12445</v>
      </c>
      <c r="H29" s="271">
        <v>22051</v>
      </c>
      <c r="I29" s="271">
        <v>9269</v>
      </c>
      <c r="J29" s="71">
        <v>124085</v>
      </c>
      <c r="K29" s="71">
        <v>43</v>
      </c>
      <c r="L29" s="71">
        <v>77</v>
      </c>
      <c r="M29" s="71">
        <v>19091</v>
      </c>
      <c r="N29" s="230">
        <f t="shared" si="0"/>
        <v>931137</v>
      </c>
    </row>
    <row r="30" spans="1:14" ht="13" customHeight="1" x14ac:dyDescent="0.3">
      <c r="A30" s="113" t="s">
        <v>247</v>
      </c>
      <c r="B30" s="71">
        <v>10183</v>
      </c>
      <c r="C30" s="71"/>
      <c r="D30" s="71">
        <v>39138</v>
      </c>
      <c r="E30" s="71">
        <v>6012</v>
      </c>
      <c r="F30" s="71">
        <v>1107</v>
      </c>
      <c r="G30" s="244">
        <v>0</v>
      </c>
      <c r="H30" s="271">
        <v>1602</v>
      </c>
      <c r="I30" s="271">
        <v>0</v>
      </c>
      <c r="J30" s="71">
        <v>820</v>
      </c>
      <c r="K30" s="71">
        <v>0</v>
      </c>
      <c r="L30" s="71">
        <v>51</v>
      </c>
      <c r="M30" s="71">
        <v>888</v>
      </c>
      <c r="N30" s="230">
        <f t="shared" si="0"/>
        <v>49618</v>
      </c>
    </row>
    <row r="31" spans="1:14" ht="13" customHeight="1" x14ac:dyDescent="0.3">
      <c r="A31" s="113" t="s">
        <v>64</v>
      </c>
      <c r="B31" s="71">
        <v>1205</v>
      </c>
      <c r="C31" s="71"/>
      <c r="D31" s="71">
        <v>5370</v>
      </c>
      <c r="E31" s="71">
        <v>2149</v>
      </c>
      <c r="F31" s="71">
        <v>0</v>
      </c>
      <c r="G31" s="244">
        <v>0</v>
      </c>
      <c r="H31" s="274">
        <v>0</v>
      </c>
      <c r="I31" s="271">
        <v>0</v>
      </c>
      <c r="J31" s="71">
        <v>0</v>
      </c>
      <c r="K31" s="71">
        <v>0</v>
      </c>
      <c r="L31" s="71">
        <v>51</v>
      </c>
      <c r="M31" s="71">
        <v>0</v>
      </c>
      <c r="N31" s="230">
        <f t="shared" si="0"/>
        <v>7570</v>
      </c>
    </row>
    <row r="32" spans="1:14" ht="13" customHeight="1" x14ac:dyDescent="0.3">
      <c r="A32" s="113" t="s">
        <v>40</v>
      </c>
      <c r="B32" s="71">
        <v>240098</v>
      </c>
      <c r="C32" s="71"/>
      <c r="D32" s="71">
        <v>284962</v>
      </c>
      <c r="E32" s="71">
        <v>146799</v>
      </c>
      <c r="F32" s="71">
        <v>11658</v>
      </c>
      <c r="G32" s="244">
        <v>25489</v>
      </c>
      <c r="H32" s="271">
        <v>48272</v>
      </c>
      <c r="I32" s="271">
        <v>3231</v>
      </c>
      <c r="J32" s="71">
        <v>84272</v>
      </c>
      <c r="K32" s="71">
        <v>111</v>
      </c>
      <c r="L32" s="71">
        <v>63</v>
      </c>
      <c r="M32" s="71">
        <v>3244</v>
      </c>
      <c r="N32" s="230">
        <f t="shared" si="0"/>
        <v>608101</v>
      </c>
    </row>
    <row r="33" spans="1:14" ht="13" customHeight="1" x14ac:dyDescent="0.3">
      <c r="A33" s="113" t="s">
        <v>41</v>
      </c>
      <c r="B33" s="71">
        <v>98325</v>
      </c>
      <c r="C33" s="71"/>
      <c r="D33" s="71">
        <v>162615</v>
      </c>
      <c r="E33" s="71">
        <v>110845</v>
      </c>
      <c r="F33" s="71">
        <v>6068</v>
      </c>
      <c r="G33" s="244">
        <v>72931</v>
      </c>
      <c r="H33" s="271">
        <v>9232</v>
      </c>
      <c r="I33" s="271">
        <v>23684</v>
      </c>
      <c r="J33" s="71">
        <v>44219</v>
      </c>
      <c r="K33" s="71">
        <v>21568</v>
      </c>
      <c r="L33" s="71">
        <v>69</v>
      </c>
      <c r="M33" s="71">
        <v>4081</v>
      </c>
      <c r="N33" s="230">
        <f t="shared" si="0"/>
        <v>455312</v>
      </c>
    </row>
    <row r="34" spans="1:14" ht="13" customHeight="1" x14ac:dyDescent="0.3">
      <c r="A34" s="113" t="s">
        <v>42</v>
      </c>
      <c r="B34" s="71">
        <v>14974</v>
      </c>
      <c r="C34" s="71"/>
      <c r="D34" s="71">
        <v>45060</v>
      </c>
      <c r="E34" s="71">
        <v>23681</v>
      </c>
      <c r="F34" s="71">
        <v>2601</v>
      </c>
      <c r="G34" s="244">
        <v>869</v>
      </c>
      <c r="H34" s="271">
        <v>3246</v>
      </c>
      <c r="I34" s="271">
        <v>0</v>
      </c>
      <c r="J34" s="71">
        <v>3645</v>
      </c>
      <c r="K34" s="71">
        <v>0</v>
      </c>
      <c r="L34" s="71">
        <v>55</v>
      </c>
      <c r="M34" s="71">
        <v>392</v>
      </c>
      <c r="N34" s="230">
        <f t="shared" si="0"/>
        <v>79549</v>
      </c>
    </row>
    <row r="35" spans="1:14" ht="13" customHeight="1" x14ac:dyDescent="0.3">
      <c r="A35" s="113" t="s">
        <v>43</v>
      </c>
      <c r="B35" s="71">
        <v>47774</v>
      </c>
      <c r="C35" s="71"/>
      <c r="D35" s="71">
        <v>95219</v>
      </c>
      <c r="E35" s="71">
        <v>25102</v>
      </c>
      <c r="F35" s="71">
        <v>1298</v>
      </c>
      <c r="G35" s="244">
        <v>24753</v>
      </c>
      <c r="H35" s="271">
        <v>6955</v>
      </c>
      <c r="I35" s="271">
        <v>7068</v>
      </c>
      <c r="J35" s="71">
        <v>26281</v>
      </c>
      <c r="K35" s="71">
        <v>930</v>
      </c>
      <c r="L35" s="71">
        <v>63</v>
      </c>
      <c r="M35" s="71">
        <v>1009</v>
      </c>
      <c r="N35" s="230">
        <f t="shared" si="0"/>
        <v>188678</v>
      </c>
    </row>
    <row r="36" spans="1:14" ht="13" customHeight="1" x14ac:dyDescent="0.3">
      <c r="A36" s="113" t="s">
        <v>248</v>
      </c>
      <c r="B36" s="71">
        <v>137788</v>
      </c>
      <c r="C36" s="71"/>
      <c r="D36" s="71">
        <v>202732</v>
      </c>
      <c r="E36" s="71">
        <v>127756</v>
      </c>
      <c r="F36" s="71">
        <v>7866</v>
      </c>
      <c r="G36" s="244">
        <v>28031</v>
      </c>
      <c r="H36" s="271">
        <v>9224</v>
      </c>
      <c r="I36" s="271">
        <v>7020</v>
      </c>
      <c r="J36" s="71">
        <v>15250</v>
      </c>
      <c r="K36" s="71">
        <v>0</v>
      </c>
      <c r="L36" s="71">
        <v>72</v>
      </c>
      <c r="M36" s="71">
        <v>702</v>
      </c>
      <c r="N36" s="230">
        <f t="shared" si="0"/>
        <v>398653</v>
      </c>
    </row>
    <row r="37" spans="1:14" ht="13" customHeight="1" x14ac:dyDescent="0.3">
      <c r="A37" s="113" t="s">
        <v>44</v>
      </c>
      <c r="B37" s="71">
        <v>11514</v>
      </c>
      <c r="C37" s="71"/>
      <c r="D37" s="71">
        <v>24644</v>
      </c>
      <c r="E37" s="71">
        <v>6447</v>
      </c>
      <c r="F37" s="71">
        <v>2500</v>
      </c>
      <c r="G37" s="244">
        <v>0</v>
      </c>
      <c r="H37" s="271">
        <v>2199</v>
      </c>
      <c r="I37" s="271">
        <v>0</v>
      </c>
      <c r="J37" s="71">
        <v>789</v>
      </c>
      <c r="K37" s="71">
        <v>0</v>
      </c>
      <c r="L37" s="71">
        <v>51</v>
      </c>
      <c r="M37" s="71">
        <v>963</v>
      </c>
      <c r="N37" s="230">
        <f t="shared" si="0"/>
        <v>37593</v>
      </c>
    </row>
    <row r="38" spans="1:14" ht="13" customHeight="1" x14ac:dyDescent="0.3">
      <c r="A38" s="113" t="s">
        <v>45</v>
      </c>
      <c r="B38" s="71">
        <v>26395</v>
      </c>
      <c r="C38" s="71"/>
      <c r="D38" s="71">
        <v>37297</v>
      </c>
      <c r="E38" s="71">
        <v>19854</v>
      </c>
      <c r="F38" s="71">
        <v>1768</v>
      </c>
      <c r="G38" s="244">
        <v>10313</v>
      </c>
      <c r="H38" s="271">
        <v>3302</v>
      </c>
      <c r="I38" s="271">
        <v>1793</v>
      </c>
      <c r="J38" s="71">
        <v>5124</v>
      </c>
      <c r="K38" s="71">
        <v>419</v>
      </c>
      <c r="L38" s="71">
        <v>53</v>
      </c>
      <c r="M38" s="71">
        <v>756</v>
      </c>
      <c r="N38" s="230">
        <f t="shared" si="0"/>
        <v>80679</v>
      </c>
    </row>
    <row r="39" spans="1:14" ht="13" customHeight="1" x14ac:dyDescent="0.3">
      <c r="A39" s="113" t="s">
        <v>46</v>
      </c>
      <c r="B39" s="71">
        <v>11943</v>
      </c>
      <c r="C39" s="71"/>
      <c r="D39" s="71">
        <v>20006</v>
      </c>
      <c r="E39" s="71">
        <v>6868</v>
      </c>
      <c r="F39" s="71">
        <v>1248</v>
      </c>
      <c r="G39" s="244">
        <v>841</v>
      </c>
      <c r="H39" s="271">
        <v>1320</v>
      </c>
      <c r="I39" s="271">
        <v>0</v>
      </c>
      <c r="J39" s="71">
        <v>337</v>
      </c>
      <c r="K39" s="71">
        <v>0</v>
      </c>
      <c r="L39" s="71">
        <v>51</v>
      </c>
      <c r="M39" s="71">
        <v>0</v>
      </c>
      <c r="N39" s="230">
        <f t="shared" si="0"/>
        <v>30671</v>
      </c>
    </row>
    <row r="40" spans="1:14" ht="13" customHeight="1" x14ac:dyDescent="0.3">
      <c r="A40" s="113" t="s">
        <v>47</v>
      </c>
      <c r="B40" s="71">
        <v>39179</v>
      </c>
      <c r="C40" s="71"/>
      <c r="D40" s="71">
        <v>56377</v>
      </c>
      <c r="E40" s="71">
        <v>31345</v>
      </c>
      <c r="F40" s="71">
        <v>2962</v>
      </c>
      <c r="G40" s="244">
        <v>30724</v>
      </c>
      <c r="H40" s="271">
        <v>4150</v>
      </c>
      <c r="I40" s="271">
        <v>32184</v>
      </c>
      <c r="J40" s="71">
        <v>8049</v>
      </c>
      <c r="K40" s="71">
        <v>9614</v>
      </c>
      <c r="L40" s="71">
        <v>66</v>
      </c>
      <c r="M40" s="71">
        <v>41</v>
      </c>
      <c r="N40" s="230">
        <f t="shared" si="0"/>
        <v>175512</v>
      </c>
    </row>
    <row r="41" spans="1:14" ht="13" customHeight="1" x14ac:dyDescent="0.3">
      <c r="A41" s="113" t="s">
        <v>249</v>
      </c>
      <c r="B41" s="71">
        <v>389617</v>
      </c>
      <c r="C41" s="71"/>
      <c r="D41" s="71">
        <v>416321</v>
      </c>
      <c r="E41" s="71">
        <v>175426</v>
      </c>
      <c r="F41" s="71">
        <v>15444</v>
      </c>
      <c r="G41" s="244">
        <v>14209</v>
      </c>
      <c r="H41" s="271">
        <v>33819</v>
      </c>
      <c r="I41" s="271">
        <v>3341</v>
      </c>
      <c r="J41" s="71">
        <v>55625</v>
      </c>
      <c r="K41" s="71">
        <v>292</v>
      </c>
      <c r="L41" s="71">
        <v>63</v>
      </c>
      <c r="M41" s="71">
        <v>87</v>
      </c>
      <c r="N41" s="230">
        <f t="shared" si="0"/>
        <v>714627</v>
      </c>
    </row>
    <row r="42" spans="1:14" ht="13" customHeight="1" x14ac:dyDescent="0.3">
      <c r="A42" s="113" t="s">
        <v>250</v>
      </c>
      <c r="B42" s="71">
        <v>77333</v>
      </c>
      <c r="C42" s="71"/>
      <c r="D42" s="71">
        <v>69339</v>
      </c>
      <c r="E42" s="71">
        <v>29395</v>
      </c>
      <c r="F42" s="71">
        <v>2560</v>
      </c>
      <c r="G42" s="244">
        <v>313</v>
      </c>
      <c r="H42" s="271">
        <v>1428</v>
      </c>
      <c r="I42" s="271">
        <v>0</v>
      </c>
      <c r="J42" s="71">
        <v>933</v>
      </c>
      <c r="K42" s="71">
        <v>0</v>
      </c>
      <c r="L42" s="71">
        <v>57</v>
      </c>
      <c r="M42" s="71">
        <v>0</v>
      </c>
      <c r="N42" s="230">
        <f t="shared" si="0"/>
        <v>104025</v>
      </c>
    </row>
    <row r="43" spans="1:14" ht="13" customHeight="1" x14ac:dyDescent="0.3">
      <c r="A43" s="113" t="s">
        <v>65</v>
      </c>
      <c r="B43" s="71">
        <v>156761</v>
      </c>
      <c r="C43" s="71"/>
      <c r="D43" s="71">
        <v>174699</v>
      </c>
      <c r="E43" s="71">
        <v>153858</v>
      </c>
      <c r="F43" s="71">
        <v>36598</v>
      </c>
      <c r="G43" s="244">
        <v>15364</v>
      </c>
      <c r="H43" s="271">
        <v>30530</v>
      </c>
      <c r="I43" s="271">
        <v>308213</v>
      </c>
      <c r="J43" s="71">
        <v>55867</v>
      </c>
      <c r="K43" s="71">
        <v>11850</v>
      </c>
      <c r="L43" s="71">
        <v>64</v>
      </c>
      <c r="M43" s="71">
        <v>4204</v>
      </c>
      <c r="N43" s="230">
        <f t="shared" si="0"/>
        <v>791247</v>
      </c>
    </row>
    <row r="44" spans="1:14" ht="13" customHeight="1" x14ac:dyDescent="0.3">
      <c r="A44" s="113" t="s">
        <v>251</v>
      </c>
      <c r="B44" s="71">
        <v>23495</v>
      </c>
      <c r="C44" s="71"/>
      <c r="D44" s="71">
        <v>32641</v>
      </c>
      <c r="E44" s="71">
        <v>26932</v>
      </c>
      <c r="F44" s="71">
        <v>164</v>
      </c>
      <c r="G44" s="244">
        <v>2987</v>
      </c>
      <c r="H44" s="271">
        <v>658</v>
      </c>
      <c r="I44" s="271">
        <v>0</v>
      </c>
      <c r="J44" s="71">
        <v>4224</v>
      </c>
      <c r="K44" s="71">
        <v>0</v>
      </c>
      <c r="L44" s="71">
        <v>55</v>
      </c>
      <c r="M44" s="71">
        <v>253</v>
      </c>
      <c r="N44" s="230">
        <f t="shared" si="0"/>
        <v>67914</v>
      </c>
    </row>
    <row r="45" spans="1:14" ht="13" customHeight="1" x14ac:dyDescent="0.3">
      <c r="A45" s="113" t="s">
        <v>48</v>
      </c>
      <c r="B45" s="71">
        <v>22251</v>
      </c>
      <c r="C45" s="71"/>
      <c r="D45" s="71">
        <v>168172</v>
      </c>
      <c r="E45" s="71">
        <v>115872</v>
      </c>
      <c r="F45" s="71">
        <v>5806</v>
      </c>
      <c r="G45" s="244">
        <v>23081</v>
      </c>
      <c r="H45" s="271">
        <v>11602</v>
      </c>
      <c r="I45" s="271">
        <v>7905</v>
      </c>
      <c r="J45" s="71">
        <v>4896</v>
      </c>
      <c r="K45" s="71">
        <v>574</v>
      </c>
      <c r="L45" s="71">
        <v>78</v>
      </c>
      <c r="M45" s="71">
        <v>15467</v>
      </c>
      <c r="N45" s="230">
        <f t="shared" si="0"/>
        <v>353453</v>
      </c>
    </row>
    <row r="46" spans="1:14" ht="13" customHeight="1" x14ac:dyDescent="0.3">
      <c r="A46" s="113" t="s">
        <v>49</v>
      </c>
      <c r="B46" s="71">
        <v>132141</v>
      </c>
      <c r="C46" s="71"/>
      <c r="D46" s="71">
        <v>161065</v>
      </c>
      <c r="E46" s="71">
        <v>86157</v>
      </c>
      <c r="F46" s="71">
        <v>6010</v>
      </c>
      <c r="G46" s="244">
        <v>2386</v>
      </c>
      <c r="H46" s="271">
        <v>9439</v>
      </c>
      <c r="I46" s="271">
        <v>423</v>
      </c>
      <c r="J46" s="71">
        <v>11105</v>
      </c>
      <c r="K46" s="71">
        <v>20</v>
      </c>
      <c r="L46" s="71">
        <v>54</v>
      </c>
      <c r="M46" s="71">
        <v>653</v>
      </c>
      <c r="N46" s="230">
        <f t="shared" si="0"/>
        <v>277312</v>
      </c>
    </row>
    <row r="47" spans="1:14" ht="13" customHeight="1" x14ac:dyDescent="0.3">
      <c r="A47" s="113" t="s">
        <v>252</v>
      </c>
      <c r="B47" s="71">
        <v>8593</v>
      </c>
      <c r="C47" s="71"/>
      <c r="D47" s="71">
        <v>19923</v>
      </c>
      <c r="E47" s="71">
        <v>11569</v>
      </c>
      <c r="F47" s="71">
        <v>5000</v>
      </c>
      <c r="G47" s="244">
        <v>1591</v>
      </c>
      <c r="H47" s="274">
        <v>988</v>
      </c>
      <c r="I47" s="271">
        <v>0</v>
      </c>
      <c r="J47" s="71">
        <v>1528</v>
      </c>
      <c r="K47" s="71">
        <v>0</v>
      </c>
      <c r="L47" s="71">
        <v>51</v>
      </c>
      <c r="M47" s="71">
        <v>0</v>
      </c>
      <c r="N47" s="230">
        <f t="shared" si="0"/>
        <v>40650</v>
      </c>
    </row>
    <row r="48" spans="1:14" ht="13" customHeight="1" x14ac:dyDescent="0.3">
      <c r="A48" s="113" t="s">
        <v>50</v>
      </c>
      <c r="B48" s="71">
        <v>20523</v>
      </c>
      <c r="C48" s="71"/>
      <c r="D48" s="71">
        <v>44371</v>
      </c>
      <c r="E48" s="71">
        <v>18795</v>
      </c>
      <c r="F48" s="71">
        <v>822</v>
      </c>
      <c r="G48" s="244">
        <v>5625</v>
      </c>
      <c r="H48" s="274">
        <v>2324</v>
      </c>
      <c r="I48" s="271">
        <v>5506</v>
      </c>
      <c r="J48" s="71">
        <v>4029</v>
      </c>
      <c r="K48" s="71">
        <v>3912</v>
      </c>
      <c r="L48" s="71">
        <v>57</v>
      </c>
      <c r="M48" s="71">
        <v>1</v>
      </c>
      <c r="N48" s="230">
        <f t="shared" si="0"/>
        <v>85442</v>
      </c>
    </row>
    <row r="49" spans="1:14" ht="13" customHeight="1" x14ac:dyDescent="0.3">
      <c r="A49" s="113" t="s">
        <v>253</v>
      </c>
      <c r="B49" s="71">
        <v>24186</v>
      </c>
      <c r="C49" s="71"/>
      <c r="D49" s="71">
        <v>42212</v>
      </c>
      <c r="E49" s="71">
        <v>21915</v>
      </c>
      <c r="F49" s="71">
        <v>582</v>
      </c>
      <c r="G49" s="244">
        <v>16633</v>
      </c>
      <c r="H49" s="271">
        <v>3946</v>
      </c>
      <c r="I49" s="271">
        <v>7892</v>
      </c>
      <c r="J49" s="71">
        <v>5806</v>
      </c>
      <c r="K49" s="71">
        <v>1412</v>
      </c>
      <c r="L49" s="71">
        <v>52</v>
      </c>
      <c r="M49" s="71">
        <v>268</v>
      </c>
      <c r="N49" s="230">
        <f t="shared" si="0"/>
        <v>100718</v>
      </c>
    </row>
    <row r="50" spans="1:14" ht="13" customHeight="1" x14ac:dyDescent="0.3">
      <c r="A50" s="113" t="s">
        <v>254</v>
      </c>
      <c r="B50" s="71">
        <v>251460</v>
      </c>
      <c r="C50" s="71"/>
      <c r="D50" s="71">
        <v>324732</v>
      </c>
      <c r="E50" s="71">
        <v>149112</v>
      </c>
      <c r="F50" s="71">
        <v>29747</v>
      </c>
      <c r="G50" s="244">
        <v>28924</v>
      </c>
      <c r="H50" s="271">
        <v>30405</v>
      </c>
      <c r="I50" s="271">
        <v>11860</v>
      </c>
      <c r="J50" s="71">
        <v>64728</v>
      </c>
      <c r="K50" s="71">
        <v>4552</v>
      </c>
      <c r="L50" s="71">
        <v>65</v>
      </c>
      <c r="M50" s="71">
        <v>0</v>
      </c>
      <c r="N50" s="230">
        <f t="shared" si="0"/>
        <v>644125</v>
      </c>
    </row>
    <row r="51" spans="1:14" ht="13" customHeight="1" x14ac:dyDescent="0.3">
      <c r="A51" s="113" t="s">
        <v>51</v>
      </c>
      <c r="B51" s="71">
        <v>4353</v>
      </c>
      <c r="C51" s="71"/>
      <c r="D51" s="71">
        <v>25501</v>
      </c>
      <c r="E51" s="71">
        <v>12291</v>
      </c>
      <c r="F51" s="71">
        <v>32</v>
      </c>
      <c r="G51" s="244">
        <v>48588</v>
      </c>
      <c r="H51" s="274">
        <v>1092</v>
      </c>
      <c r="I51" s="271">
        <v>8455</v>
      </c>
      <c r="J51" s="71">
        <v>3450</v>
      </c>
      <c r="K51" s="71">
        <v>195</v>
      </c>
      <c r="L51" s="71">
        <v>56</v>
      </c>
      <c r="M51" s="71">
        <v>0</v>
      </c>
      <c r="N51" s="230">
        <f t="shared" si="0"/>
        <v>99660</v>
      </c>
    </row>
    <row r="52" spans="1:14" ht="13" customHeight="1" x14ac:dyDescent="0.3">
      <c r="A52" s="113" t="s">
        <v>52</v>
      </c>
      <c r="B52" s="71">
        <v>45408</v>
      </c>
      <c r="C52" s="71"/>
      <c r="D52" s="71">
        <v>17285</v>
      </c>
      <c r="E52" s="71">
        <v>50385</v>
      </c>
      <c r="F52" s="71">
        <v>117</v>
      </c>
      <c r="G52" s="244">
        <v>72113</v>
      </c>
      <c r="H52" s="274">
        <v>318</v>
      </c>
      <c r="I52" s="271">
        <v>8455</v>
      </c>
      <c r="J52" s="71">
        <v>20605</v>
      </c>
      <c r="K52" s="71">
        <v>0</v>
      </c>
      <c r="L52" s="71">
        <v>74</v>
      </c>
      <c r="M52" s="71">
        <v>0</v>
      </c>
      <c r="N52" s="230">
        <f t="shared" si="0"/>
        <v>169352</v>
      </c>
    </row>
    <row r="53" spans="1:14" ht="13" customHeight="1" x14ac:dyDescent="0.3">
      <c r="A53" s="113" t="s">
        <v>53</v>
      </c>
      <c r="B53" s="71">
        <v>52812</v>
      </c>
      <c r="C53" s="71"/>
      <c r="D53" s="71">
        <v>143069</v>
      </c>
      <c r="E53" s="71">
        <v>83223</v>
      </c>
      <c r="F53" s="71">
        <v>876</v>
      </c>
      <c r="G53" s="244">
        <v>15427</v>
      </c>
      <c r="H53" s="271">
        <v>8533</v>
      </c>
      <c r="I53" s="271">
        <v>9186</v>
      </c>
      <c r="J53" s="71">
        <v>8598</v>
      </c>
      <c r="K53" s="71">
        <v>538</v>
      </c>
      <c r="L53" s="71">
        <v>64</v>
      </c>
      <c r="M53" s="71">
        <v>968</v>
      </c>
      <c r="N53" s="230">
        <f t="shared" si="0"/>
        <v>270482</v>
      </c>
    </row>
    <row r="54" spans="1:14" ht="13" customHeight="1" x14ac:dyDescent="0.3">
      <c r="A54" s="113" t="s">
        <v>255</v>
      </c>
      <c r="B54" s="71">
        <v>21567</v>
      </c>
      <c r="C54" s="71"/>
      <c r="D54" s="71">
        <v>82962</v>
      </c>
      <c r="E54" s="71">
        <v>38081</v>
      </c>
      <c r="F54" s="71">
        <v>566</v>
      </c>
      <c r="G54" s="244">
        <v>1124</v>
      </c>
      <c r="H54" s="271">
        <v>1784</v>
      </c>
      <c r="I54" s="271">
        <v>113</v>
      </c>
      <c r="J54" s="71">
        <v>1627</v>
      </c>
      <c r="K54" s="71">
        <v>0</v>
      </c>
      <c r="L54" s="71">
        <v>51</v>
      </c>
      <c r="M54" s="71">
        <v>766</v>
      </c>
      <c r="N54" s="230">
        <f t="shared" si="0"/>
        <v>127074</v>
      </c>
    </row>
    <row r="55" spans="1:14" ht="13" customHeight="1" x14ac:dyDescent="0.3">
      <c r="A55" s="113" t="s">
        <v>54</v>
      </c>
      <c r="B55" s="71">
        <v>43626</v>
      </c>
      <c r="C55" s="71"/>
      <c r="D55" s="71">
        <v>102318</v>
      </c>
      <c r="E55" s="71">
        <v>68430</v>
      </c>
      <c r="F55" s="71">
        <v>1054</v>
      </c>
      <c r="G55" s="244">
        <v>411</v>
      </c>
      <c r="H55" s="271">
        <v>5354</v>
      </c>
      <c r="I55" s="271">
        <v>1621</v>
      </c>
      <c r="J55" s="71">
        <v>11712</v>
      </c>
      <c r="K55" s="71">
        <v>42</v>
      </c>
      <c r="L55" s="71">
        <v>74</v>
      </c>
      <c r="M55" s="71">
        <v>1107</v>
      </c>
      <c r="N55" s="230">
        <f t="shared" si="0"/>
        <v>192123</v>
      </c>
    </row>
    <row r="56" spans="1:14" ht="13" customHeight="1" x14ac:dyDescent="0.3">
      <c r="A56" s="113" t="s">
        <v>55</v>
      </c>
      <c r="B56" s="71">
        <v>53835</v>
      </c>
      <c r="C56" s="71"/>
      <c r="D56" s="71">
        <v>77966</v>
      </c>
      <c r="E56" s="71">
        <v>35865</v>
      </c>
      <c r="F56" s="71">
        <v>2899</v>
      </c>
      <c r="G56" s="244">
        <v>17141</v>
      </c>
      <c r="H56" s="271">
        <v>2955</v>
      </c>
      <c r="I56" s="271">
        <v>2219</v>
      </c>
      <c r="J56" s="71">
        <v>10868</v>
      </c>
      <c r="K56" s="71">
        <v>106</v>
      </c>
      <c r="L56" s="71">
        <v>58</v>
      </c>
      <c r="M56" s="71">
        <v>30</v>
      </c>
      <c r="N56" s="230">
        <f t="shared" si="0"/>
        <v>150107</v>
      </c>
    </row>
    <row r="57" spans="1:14" ht="13" customHeight="1" x14ac:dyDescent="0.3">
      <c r="A57" s="113" t="s">
        <v>56</v>
      </c>
      <c r="B57" s="71">
        <v>52810</v>
      </c>
      <c r="C57" s="71"/>
      <c r="D57" s="71">
        <v>100548</v>
      </c>
      <c r="E57" s="71">
        <v>101362</v>
      </c>
      <c r="F57" s="71">
        <v>3319</v>
      </c>
      <c r="G57" s="244">
        <v>0</v>
      </c>
      <c r="H57" s="271">
        <v>6150</v>
      </c>
      <c r="I57" s="271">
        <v>0</v>
      </c>
      <c r="J57" s="71">
        <v>18583</v>
      </c>
      <c r="K57" s="71">
        <v>0</v>
      </c>
      <c r="L57" s="71">
        <v>51</v>
      </c>
      <c r="M57" s="71">
        <v>0</v>
      </c>
      <c r="N57" s="230">
        <f t="shared" si="0"/>
        <v>230013</v>
      </c>
    </row>
    <row r="58" spans="1:14" ht="13" customHeight="1" x14ac:dyDescent="0.3">
      <c r="A58" s="113" t="s">
        <v>57</v>
      </c>
      <c r="B58" s="71">
        <v>250088</v>
      </c>
      <c r="C58" s="71"/>
      <c r="D58" s="71">
        <v>227741</v>
      </c>
      <c r="E58" s="71">
        <v>164358</v>
      </c>
      <c r="F58" s="71">
        <v>28541</v>
      </c>
      <c r="G58" s="244">
        <v>117442</v>
      </c>
      <c r="H58" s="271">
        <v>15659</v>
      </c>
      <c r="I58" s="271">
        <v>289719</v>
      </c>
      <c r="J58" s="71">
        <v>51924</v>
      </c>
      <c r="K58" s="71">
        <v>10613</v>
      </c>
      <c r="L58" s="71">
        <v>82</v>
      </c>
      <c r="M58" s="71">
        <v>10462</v>
      </c>
      <c r="N58" s="230">
        <f t="shared" si="0"/>
        <v>916541</v>
      </c>
    </row>
    <row r="59" spans="1:14" ht="13" customHeight="1" x14ac:dyDescent="0.3">
      <c r="A59" s="113" t="s">
        <v>58</v>
      </c>
      <c r="B59" s="71">
        <v>128755</v>
      </c>
      <c r="C59" s="71"/>
      <c r="D59" s="71">
        <v>105788</v>
      </c>
      <c r="E59" s="71">
        <v>75063</v>
      </c>
      <c r="F59" s="71">
        <v>1439</v>
      </c>
      <c r="G59" s="244">
        <v>5250</v>
      </c>
      <c r="H59" s="271">
        <v>4024</v>
      </c>
      <c r="I59" s="271">
        <v>7730</v>
      </c>
      <c r="J59" s="71">
        <v>12481</v>
      </c>
      <c r="K59" s="71">
        <v>10124</v>
      </c>
      <c r="L59" s="71">
        <v>65</v>
      </c>
      <c r="M59" s="71">
        <v>0</v>
      </c>
      <c r="N59" s="230">
        <f t="shared" si="0"/>
        <v>221964</v>
      </c>
    </row>
    <row r="60" spans="1:14" ht="13" customHeight="1" x14ac:dyDescent="0.3">
      <c r="A60" s="113" t="s">
        <v>256</v>
      </c>
      <c r="B60" s="71">
        <v>4740</v>
      </c>
      <c r="C60" s="71"/>
      <c r="D60" s="71">
        <v>25000</v>
      </c>
      <c r="E60" s="71">
        <v>6000</v>
      </c>
      <c r="F60" s="71">
        <v>184</v>
      </c>
      <c r="G60" s="244">
        <v>0</v>
      </c>
      <c r="H60" s="274">
        <v>0</v>
      </c>
      <c r="I60" s="271">
        <v>0</v>
      </c>
      <c r="J60" s="71">
        <v>186</v>
      </c>
      <c r="K60" s="71">
        <v>0</v>
      </c>
      <c r="L60" s="71">
        <v>51</v>
      </c>
      <c r="M60" s="71">
        <v>0</v>
      </c>
      <c r="N60" s="230">
        <f t="shared" si="0"/>
        <v>31421</v>
      </c>
    </row>
    <row r="61" spans="1:14" ht="13" customHeight="1" x14ac:dyDescent="0.3">
      <c r="A61" s="113" t="s">
        <v>257</v>
      </c>
      <c r="B61" s="71">
        <v>113972</v>
      </c>
      <c r="C61" s="71"/>
      <c r="D61" s="71">
        <v>162606</v>
      </c>
      <c r="E61" s="71">
        <v>137520</v>
      </c>
      <c r="F61" s="71">
        <v>1808</v>
      </c>
      <c r="G61" s="244">
        <v>19856</v>
      </c>
      <c r="H61" s="271">
        <v>13320</v>
      </c>
      <c r="I61" s="271">
        <v>4346</v>
      </c>
      <c r="J61" s="71">
        <v>34935</v>
      </c>
      <c r="K61" s="71">
        <v>102</v>
      </c>
      <c r="L61" s="71">
        <v>68</v>
      </c>
      <c r="M61" s="71">
        <v>1625</v>
      </c>
      <c r="N61" s="230">
        <f t="shared" si="0"/>
        <v>376186</v>
      </c>
    </row>
    <row r="62" spans="1:14" ht="13" customHeight="1" x14ac:dyDescent="0.3">
      <c r="A62" s="113" t="s">
        <v>59</v>
      </c>
      <c r="B62" s="71">
        <v>22477</v>
      </c>
      <c r="C62" s="71"/>
      <c r="D62" s="71">
        <v>37229</v>
      </c>
      <c r="E62" s="71">
        <v>24414</v>
      </c>
      <c r="F62" s="71">
        <v>72</v>
      </c>
      <c r="G62" s="244">
        <v>1652</v>
      </c>
      <c r="H62" s="274">
        <v>1484</v>
      </c>
      <c r="I62" s="271">
        <v>1652</v>
      </c>
      <c r="J62" s="71">
        <v>2005</v>
      </c>
      <c r="K62" s="71">
        <v>192</v>
      </c>
      <c r="L62" s="71">
        <v>54</v>
      </c>
      <c r="M62" s="71">
        <v>0</v>
      </c>
      <c r="N62" s="230">
        <f t="shared" si="0"/>
        <v>68754</v>
      </c>
    </row>
    <row r="63" spans="1:14" ht="13" customHeight="1" x14ac:dyDescent="0.3">
      <c r="A63" s="113" t="s">
        <v>66</v>
      </c>
      <c r="B63" s="71">
        <v>59875</v>
      </c>
      <c r="C63" s="71"/>
      <c r="D63" s="71">
        <v>115767</v>
      </c>
      <c r="E63" s="71">
        <v>70540</v>
      </c>
      <c r="F63" s="71">
        <v>4861</v>
      </c>
      <c r="G63" s="244">
        <v>19316</v>
      </c>
      <c r="H63" s="271">
        <v>4852</v>
      </c>
      <c r="I63" s="271">
        <v>0</v>
      </c>
      <c r="J63" s="71">
        <v>5414</v>
      </c>
      <c r="K63" s="71">
        <v>0</v>
      </c>
      <c r="L63" s="71">
        <v>89</v>
      </c>
      <c r="M63" s="71">
        <v>543</v>
      </c>
      <c r="N63" s="230">
        <f t="shared" si="0"/>
        <v>221382</v>
      </c>
    </row>
    <row r="64" spans="1:14" ht="13" customHeight="1" x14ac:dyDescent="0.3">
      <c r="A64" s="134" t="s">
        <v>258</v>
      </c>
      <c r="B64" s="71">
        <v>50803</v>
      </c>
      <c r="C64" s="71"/>
      <c r="D64" s="71">
        <v>61230</v>
      </c>
      <c r="E64" s="71">
        <v>28479</v>
      </c>
      <c r="F64" s="71">
        <v>4225</v>
      </c>
      <c r="G64" s="244">
        <v>40813</v>
      </c>
      <c r="H64" s="271">
        <v>3201</v>
      </c>
      <c r="I64" s="271">
        <v>16200</v>
      </c>
      <c r="J64" s="71">
        <v>8370</v>
      </c>
      <c r="K64" s="71">
        <v>0</v>
      </c>
      <c r="L64" s="71">
        <v>66</v>
      </c>
      <c r="M64" s="71">
        <v>1740</v>
      </c>
      <c r="N64" s="230">
        <f t="shared" si="0"/>
        <v>164324</v>
      </c>
    </row>
    <row r="65" spans="1:14" ht="13" customHeight="1" x14ac:dyDescent="0.3">
      <c r="A65" s="113" t="s">
        <v>60</v>
      </c>
      <c r="B65" s="71">
        <v>957</v>
      </c>
      <c r="C65" s="71"/>
      <c r="D65" s="71">
        <v>9750</v>
      </c>
      <c r="E65" s="71">
        <v>3500</v>
      </c>
      <c r="F65" s="71">
        <v>5</v>
      </c>
      <c r="G65" s="244">
        <v>0</v>
      </c>
      <c r="H65" s="274">
        <v>55</v>
      </c>
      <c r="I65" s="271">
        <v>0</v>
      </c>
      <c r="J65" s="71">
        <v>100</v>
      </c>
      <c r="K65" s="71">
        <v>0</v>
      </c>
      <c r="L65" s="71">
        <v>51</v>
      </c>
      <c r="M65" s="71">
        <v>0</v>
      </c>
      <c r="N65" s="230">
        <f t="shared" si="0"/>
        <v>13461</v>
      </c>
    </row>
    <row r="66" spans="1:14" ht="13" customHeight="1" x14ac:dyDescent="0.3">
      <c r="A66" s="113" t="s">
        <v>259</v>
      </c>
      <c r="B66" s="71">
        <v>46371</v>
      </c>
      <c r="C66" s="71"/>
      <c r="D66" s="71">
        <v>59574</v>
      </c>
      <c r="E66" s="71">
        <v>33579</v>
      </c>
      <c r="F66" s="71">
        <v>2846</v>
      </c>
      <c r="G66" s="244">
        <v>547</v>
      </c>
      <c r="H66" s="271">
        <v>1929</v>
      </c>
      <c r="I66" s="271">
        <v>16</v>
      </c>
      <c r="J66" s="71">
        <v>3610</v>
      </c>
      <c r="K66" s="71">
        <v>4</v>
      </c>
      <c r="L66" s="71">
        <v>56</v>
      </c>
      <c r="M66" s="71">
        <v>4756</v>
      </c>
      <c r="N66" s="230">
        <f t="shared" si="0"/>
        <v>106917</v>
      </c>
    </row>
    <row r="67" spans="1:14" ht="13" customHeight="1" x14ac:dyDescent="0.3">
      <c r="A67" s="113" t="s">
        <v>260</v>
      </c>
      <c r="B67" s="71">
        <v>40021</v>
      </c>
      <c r="C67" s="71"/>
      <c r="D67" s="71">
        <v>50247</v>
      </c>
      <c r="E67" s="71">
        <v>26097</v>
      </c>
      <c r="F67" s="71">
        <v>897</v>
      </c>
      <c r="G67" s="244">
        <v>15519</v>
      </c>
      <c r="H67" s="271">
        <v>5809</v>
      </c>
      <c r="I67" s="271">
        <v>27322</v>
      </c>
      <c r="J67" s="71">
        <v>20000</v>
      </c>
      <c r="K67" s="71">
        <v>7977</v>
      </c>
      <c r="L67" s="71">
        <v>61</v>
      </c>
      <c r="M67" s="71">
        <v>625</v>
      </c>
      <c r="N67" s="230">
        <f t="shared" si="0"/>
        <v>154554</v>
      </c>
    </row>
    <row r="68" spans="1:14" ht="13" customHeight="1" x14ac:dyDescent="0.3">
      <c r="A68" s="113" t="s">
        <v>261</v>
      </c>
      <c r="B68" s="71">
        <v>25490</v>
      </c>
      <c r="C68" s="71"/>
      <c r="D68" s="71">
        <v>57620</v>
      </c>
      <c r="E68" s="71">
        <v>34118</v>
      </c>
      <c r="F68" s="71">
        <v>924</v>
      </c>
      <c r="G68" s="244">
        <v>5676</v>
      </c>
      <c r="H68" s="271">
        <v>2678</v>
      </c>
      <c r="I68" s="271">
        <v>741</v>
      </c>
      <c r="J68" s="71">
        <v>3186</v>
      </c>
      <c r="K68" s="71">
        <v>0</v>
      </c>
      <c r="L68" s="71">
        <v>58</v>
      </c>
      <c r="M68" s="71">
        <v>4857</v>
      </c>
      <c r="N68" s="230">
        <f t="shared" si="0"/>
        <v>109858</v>
      </c>
    </row>
    <row r="69" spans="1:14" ht="13" customHeight="1" x14ac:dyDescent="0.3">
      <c r="A69" s="113" t="s">
        <v>262</v>
      </c>
      <c r="B69" s="71">
        <v>11293</v>
      </c>
      <c r="C69" s="71"/>
      <c r="D69" s="71">
        <v>24228</v>
      </c>
      <c r="E69" s="71">
        <v>10941</v>
      </c>
      <c r="F69" s="71">
        <v>5590</v>
      </c>
      <c r="G69" s="244">
        <v>10313</v>
      </c>
      <c r="H69" s="274">
        <v>731</v>
      </c>
      <c r="I69" s="271">
        <v>1793</v>
      </c>
      <c r="J69" s="71">
        <v>1080</v>
      </c>
      <c r="K69" s="71">
        <v>419</v>
      </c>
      <c r="L69" s="71">
        <v>53</v>
      </c>
      <c r="M69" s="71">
        <v>28</v>
      </c>
      <c r="N69" s="230">
        <f t="shared" ref="N69:N71" si="1">SUM(D69:M69)</f>
        <v>55176</v>
      </c>
    </row>
    <row r="70" spans="1:14" ht="13" customHeight="1" x14ac:dyDescent="0.3">
      <c r="A70" s="113" t="s">
        <v>61</v>
      </c>
      <c r="B70" s="71">
        <v>15385</v>
      </c>
      <c r="C70" s="71"/>
      <c r="D70" s="71">
        <v>20104</v>
      </c>
      <c r="E70" s="71">
        <v>14539</v>
      </c>
      <c r="F70" s="71">
        <v>1554</v>
      </c>
      <c r="G70" s="244">
        <v>1468</v>
      </c>
      <c r="H70" s="274">
        <v>1490</v>
      </c>
      <c r="I70" s="271">
        <v>1200</v>
      </c>
      <c r="J70" s="71">
        <v>1284</v>
      </c>
      <c r="K70" s="71">
        <v>0</v>
      </c>
      <c r="L70" s="71">
        <v>52</v>
      </c>
      <c r="M70" s="71">
        <v>13</v>
      </c>
      <c r="N70" s="230">
        <f t="shared" si="1"/>
        <v>41704</v>
      </c>
    </row>
    <row r="71" spans="1:14" ht="13" customHeight="1" x14ac:dyDescent="0.3">
      <c r="A71" s="135" t="s">
        <v>263</v>
      </c>
      <c r="B71" s="38">
        <v>14568</v>
      </c>
      <c r="C71" s="71"/>
      <c r="D71" s="71">
        <v>53863</v>
      </c>
      <c r="E71" s="71">
        <v>25149</v>
      </c>
      <c r="F71" s="71">
        <v>1704</v>
      </c>
      <c r="G71" s="244">
        <v>24753</v>
      </c>
      <c r="H71" s="274">
        <v>610</v>
      </c>
      <c r="I71" s="271">
        <v>7068</v>
      </c>
      <c r="J71" s="71">
        <v>1864</v>
      </c>
      <c r="K71" s="71">
        <v>930</v>
      </c>
      <c r="L71" s="71">
        <v>51</v>
      </c>
      <c r="M71" s="71">
        <v>700</v>
      </c>
      <c r="N71" s="230">
        <f t="shared" si="1"/>
        <v>116692</v>
      </c>
    </row>
    <row r="72" spans="1:14" ht="13" customHeight="1" x14ac:dyDescent="0.3">
      <c r="A72" s="136" t="s">
        <v>62</v>
      </c>
      <c r="B72" s="128">
        <f>SUM(B4:B71)</f>
        <v>4692850</v>
      </c>
      <c r="C72" s="128" t="s">
        <v>223</v>
      </c>
      <c r="D72" s="128">
        <f>SUM(D4:D71)</f>
        <v>7387243</v>
      </c>
      <c r="E72" s="128">
        <f t="shared" ref="E72:N72" si="2">SUM(E4:E71)</f>
        <v>4129777</v>
      </c>
      <c r="F72" s="128">
        <f t="shared" si="2"/>
        <v>316379</v>
      </c>
      <c r="G72" s="275">
        <f t="shared" si="2"/>
        <v>1255636</v>
      </c>
      <c r="H72" s="128">
        <f t="shared" si="2"/>
        <v>478336</v>
      </c>
      <c r="I72" s="128">
        <f t="shared" si="2"/>
        <v>965551</v>
      </c>
      <c r="J72" s="128">
        <f t="shared" si="2"/>
        <v>1091295</v>
      </c>
      <c r="K72" s="128">
        <f t="shared" si="2"/>
        <v>106212</v>
      </c>
      <c r="L72" s="128">
        <f t="shared" si="2"/>
        <v>4193</v>
      </c>
      <c r="M72" s="128">
        <f t="shared" si="2"/>
        <v>148952</v>
      </c>
      <c r="N72" s="254">
        <f t="shared" si="2"/>
        <v>15883574</v>
      </c>
    </row>
    <row r="73" spans="1:14" ht="13" x14ac:dyDescent="0.3">
      <c r="C73" s="271" t="s">
        <v>224</v>
      </c>
    </row>
    <row r="74" spans="1:14" x14ac:dyDescent="0.25">
      <c r="C74" s="141"/>
    </row>
  </sheetData>
  <mergeCells count="1">
    <mergeCell ref="A1:N2"/>
  </mergeCells>
  <phoneticPr fontId="0" type="noConversion"/>
  <printOptions horizontalCentered="1" verticalCentered="1" gridLines="1"/>
  <pageMargins left="0.5" right="0.5" top="0.75" bottom="0.82" header="0.5" footer="0.5"/>
  <pageSetup scale="82" fitToHeight="2" pageOrder="overThenDown" orientation="landscape" r:id="rId1"/>
  <headerFooter alignWithMargins="0">
    <oddFooter>&amp;C&amp;"Garamond,Regular"&amp;P</oddFooter>
  </headerFooter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" sqref="C3"/>
    </sheetView>
  </sheetViews>
  <sheetFormatPr defaultRowHeight="12.5" x14ac:dyDescent="0.25"/>
  <cols>
    <col min="1" max="1" width="29.1796875" customWidth="1"/>
    <col min="2" max="2" width="10.1796875" style="39" customWidth="1"/>
    <col min="3" max="3" width="1.81640625" style="39" bestFit="1" customWidth="1"/>
    <col min="4" max="4" width="10.1796875" style="39" customWidth="1"/>
    <col min="5" max="5" width="11" style="39" customWidth="1"/>
    <col min="6" max="6" width="12.54296875" style="39" customWidth="1"/>
    <col min="7" max="7" width="12.1796875" style="39" customWidth="1"/>
    <col min="8" max="8" width="11.36328125" style="144" customWidth="1"/>
    <col min="9" max="9" width="11.36328125" style="39" customWidth="1"/>
    <col min="10" max="10" width="11.54296875" style="272" customWidth="1"/>
    <col min="11" max="12" width="8.7265625" style="39"/>
    <col min="13" max="13" width="10.1796875" style="39" bestFit="1" customWidth="1"/>
    <col min="14" max="14" width="10" style="39" customWidth="1"/>
  </cols>
  <sheetData>
    <row r="1" spans="1:14" ht="13" customHeight="1" x14ac:dyDescent="0.25">
      <c r="A1" s="329" t="s">
        <v>141</v>
      </c>
      <c r="B1" s="330"/>
      <c r="C1" s="330"/>
      <c r="D1" s="330"/>
      <c r="E1" s="330"/>
      <c r="F1" s="330"/>
      <c r="G1" s="330"/>
      <c r="H1" s="330"/>
      <c r="I1" s="330"/>
      <c r="J1" s="345"/>
    </row>
    <row r="2" spans="1:14" ht="13" customHeight="1" x14ac:dyDescent="0.25">
      <c r="A2" s="331"/>
      <c r="B2" s="332"/>
      <c r="C2" s="332"/>
      <c r="D2" s="332"/>
      <c r="E2" s="332"/>
      <c r="F2" s="332"/>
      <c r="G2" s="332"/>
      <c r="H2" s="332"/>
      <c r="I2" s="332"/>
      <c r="J2" s="347"/>
    </row>
    <row r="3" spans="1:14" ht="38.25" customHeight="1" x14ac:dyDescent="0.3">
      <c r="A3" s="22" t="s">
        <v>23</v>
      </c>
      <c r="B3" s="257" t="s">
        <v>2</v>
      </c>
      <c r="C3" s="258"/>
      <c r="D3" s="257" t="s">
        <v>140</v>
      </c>
      <c r="E3" s="259" t="s">
        <v>142</v>
      </c>
      <c r="F3" s="260" t="s">
        <v>143</v>
      </c>
      <c r="G3" s="260" t="s">
        <v>144</v>
      </c>
      <c r="H3" s="150" t="s">
        <v>145</v>
      </c>
      <c r="I3" s="257" t="s">
        <v>146</v>
      </c>
      <c r="J3" s="261" t="s">
        <v>147</v>
      </c>
      <c r="M3" s="262" t="s">
        <v>268</v>
      </c>
      <c r="N3" s="262" t="s">
        <v>269</v>
      </c>
    </row>
    <row r="4" spans="1:14" ht="13" customHeight="1" x14ac:dyDescent="0.3">
      <c r="A4" s="113" t="s">
        <v>232</v>
      </c>
      <c r="B4" s="71">
        <v>62577</v>
      </c>
      <c r="C4" s="199"/>
      <c r="D4" s="71">
        <f>'Collection I - 2015'!N4</f>
        <v>155221</v>
      </c>
      <c r="E4" s="112">
        <f>D4/B4</f>
        <v>2.4804800485801493</v>
      </c>
      <c r="F4" s="263">
        <f>M4/$D4</f>
        <v>4.0342479432551009E-2</v>
      </c>
      <c r="G4" s="263">
        <f>N4/$D4</f>
        <v>4.0928740312200028E-2</v>
      </c>
      <c r="H4" s="71">
        <v>271</v>
      </c>
      <c r="I4" s="37">
        <v>46</v>
      </c>
      <c r="J4" s="264">
        <f>((H4+I4)/B4)*1000</f>
        <v>5.0657589849305653</v>
      </c>
      <c r="M4" s="265">
        <v>6262</v>
      </c>
      <c r="N4" s="265">
        <v>6353</v>
      </c>
    </row>
    <row r="5" spans="1:14" ht="13" customHeight="1" x14ac:dyDescent="0.3">
      <c r="A5" s="113" t="s">
        <v>31</v>
      </c>
      <c r="B5" s="71">
        <v>25683</v>
      </c>
      <c r="C5" s="71"/>
      <c r="D5" s="71">
        <f>'Collection I - 2015'!N5</f>
        <v>96093</v>
      </c>
      <c r="E5" s="112">
        <f t="shared" ref="E5:E68" si="0">D5/B5</f>
        <v>3.7415021609625043</v>
      </c>
      <c r="F5" s="263">
        <f t="shared" ref="F5:F68" si="1">M5/$D5</f>
        <v>7.2273734819393712E-2</v>
      </c>
      <c r="G5" s="263">
        <f t="shared" ref="G5:G68" si="2">N5/$D5</f>
        <v>5.9151030772272697E-2</v>
      </c>
      <c r="H5" s="71">
        <v>70</v>
      </c>
      <c r="I5" s="37">
        <v>25</v>
      </c>
      <c r="J5" s="264">
        <f t="shared" ref="J5:J68" si="3">((H5+I5)/B5)*1000</f>
        <v>3.698944827317681</v>
      </c>
      <c r="M5" s="265">
        <v>6945</v>
      </c>
      <c r="N5" s="265">
        <v>5684</v>
      </c>
    </row>
    <row r="6" spans="1:14" ht="13" customHeight="1" x14ac:dyDescent="0.3">
      <c r="A6" s="113" t="s">
        <v>233</v>
      </c>
      <c r="B6" s="71">
        <v>119455</v>
      </c>
      <c r="C6" s="71"/>
      <c r="D6" s="71">
        <f>'Collection I - 2015'!N6</f>
        <v>428814</v>
      </c>
      <c r="E6" s="112">
        <f t="shared" si="0"/>
        <v>3.5897534636473987</v>
      </c>
      <c r="F6" s="263">
        <f t="shared" si="1"/>
        <v>4.965089759196295E-2</v>
      </c>
      <c r="G6" s="263">
        <f t="shared" si="2"/>
        <v>2.9621234381340161E-2</v>
      </c>
      <c r="H6" s="71">
        <v>588</v>
      </c>
      <c r="I6" s="37">
        <v>117</v>
      </c>
      <c r="J6" s="264">
        <f t="shared" si="3"/>
        <v>5.9018040266209031</v>
      </c>
      <c r="M6" s="265">
        <v>21291</v>
      </c>
      <c r="N6" s="265">
        <v>12702</v>
      </c>
    </row>
    <row r="7" spans="1:14" ht="13" customHeight="1" x14ac:dyDescent="0.3">
      <c r="A7" s="113" t="s">
        <v>234</v>
      </c>
      <c r="B7" s="71">
        <v>22842</v>
      </c>
      <c r="C7" s="71"/>
      <c r="D7" s="71">
        <f>'Collection I - 2015'!N7</f>
        <v>92708</v>
      </c>
      <c r="E7" s="112">
        <f t="shared" si="0"/>
        <v>4.0586638648104367</v>
      </c>
      <c r="F7" s="263">
        <f t="shared" si="1"/>
        <v>5.3857272295810499E-2</v>
      </c>
      <c r="G7" s="263">
        <f t="shared" si="2"/>
        <v>7.2798463994477286E-2</v>
      </c>
      <c r="H7" s="71">
        <v>55</v>
      </c>
      <c r="I7" s="37">
        <v>0</v>
      </c>
      <c r="J7" s="264">
        <f t="shared" si="3"/>
        <v>2.4078451974433062</v>
      </c>
      <c r="M7" s="265">
        <v>4993</v>
      </c>
      <c r="N7" s="265">
        <v>6749</v>
      </c>
    </row>
    <row r="8" spans="1:14" ht="13" customHeight="1" x14ac:dyDescent="0.3">
      <c r="A8" s="113" t="s">
        <v>32</v>
      </c>
      <c r="B8" s="71">
        <v>30263</v>
      </c>
      <c r="C8" s="71"/>
      <c r="D8" s="71">
        <f>'Collection I - 2015'!N8</f>
        <v>65812</v>
      </c>
      <c r="E8" s="112">
        <f t="shared" si="0"/>
        <v>2.1746687374021083</v>
      </c>
      <c r="F8" s="263">
        <f t="shared" si="1"/>
        <v>4.8836078526712456E-2</v>
      </c>
      <c r="G8" s="263">
        <f t="shared" si="2"/>
        <v>0.1546222573390871</v>
      </c>
      <c r="H8" s="71">
        <v>62</v>
      </c>
      <c r="I8" s="37">
        <v>0</v>
      </c>
      <c r="J8" s="264">
        <f t="shared" si="3"/>
        <v>2.0487063410765618</v>
      </c>
      <c r="M8" s="265">
        <v>3214</v>
      </c>
      <c r="N8" s="265">
        <v>10176</v>
      </c>
    </row>
    <row r="9" spans="1:14" ht="13" customHeight="1" x14ac:dyDescent="0.3">
      <c r="A9" s="113" t="s">
        <v>235</v>
      </c>
      <c r="B9" s="71">
        <v>41103</v>
      </c>
      <c r="C9" s="71"/>
      <c r="D9" s="71">
        <f>'Collection I - 2015'!N9</f>
        <v>86963</v>
      </c>
      <c r="E9" s="112">
        <f t="shared" si="0"/>
        <v>2.1157336447461255</v>
      </c>
      <c r="F9" s="263">
        <f t="shared" si="1"/>
        <v>8.3759759897887601E-2</v>
      </c>
      <c r="G9" s="263">
        <f t="shared" si="2"/>
        <v>7.887262398951278E-2</v>
      </c>
      <c r="H9" s="71">
        <v>137</v>
      </c>
      <c r="I9" s="37">
        <v>0</v>
      </c>
      <c r="J9" s="264">
        <f t="shared" si="3"/>
        <v>3.3330900420893852</v>
      </c>
      <c r="M9" s="265">
        <v>7284</v>
      </c>
      <c r="N9" s="265">
        <v>6859</v>
      </c>
    </row>
    <row r="10" spans="1:14" ht="13" customHeight="1" x14ac:dyDescent="0.3">
      <c r="A10" s="113" t="s">
        <v>236</v>
      </c>
      <c r="B10" s="71">
        <v>36462</v>
      </c>
      <c r="C10" s="71"/>
      <c r="D10" s="71">
        <f>'Collection I - 2015'!N10</f>
        <v>129611</v>
      </c>
      <c r="E10" s="112">
        <f t="shared" si="0"/>
        <v>3.554687071471669</v>
      </c>
      <c r="F10" s="263">
        <f t="shared" si="1"/>
        <v>5.8559844457646344E-2</v>
      </c>
      <c r="G10" s="263">
        <f t="shared" si="2"/>
        <v>0.15690026309495336</v>
      </c>
      <c r="H10" s="71">
        <v>148</v>
      </c>
      <c r="I10" s="37">
        <v>88</v>
      </c>
      <c r="J10" s="264">
        <f t="shared" si="3"/>
        <v>6.4724919093851137</v>
      </c>
      <c r="M10" s="265">
        <v>7590</v>
      </c>
      <c r="N10" s="265">
        <v>20336</v>
      </c>
    </row>
    <row r="11" spans="1:14" ht="13" customHeight="1" x14ac:dyDescent="0.3">
      <c r="A11" s="113" t="s">
        <v>33</v>
      </c>
      <c r="B11" s="71">
        <v>13786</v>
      </c>
      <c r="C11" s="71"/>
      <c r="D11" s="71">
        <f>'Collection I - 2015'!N11</f>
        <v>115782</v>
      </c>
      <c r="E11" s="112">
        <f t="shared" si="0"/>
        <v>8.3985202379225292</v>
      </c>
      <c r="F11" s="263">
        <f t="shared" si="1"/>
        <v>2.7223575339862846E-2</v>
      </c>
      <c r="G11" s="263">
        <f t="shared" si="2"/>
        <v>2.2265982622514727E-2</v>
      </c>
      <c r="H11" s="202">
        <v>141</v>
      </c>
      <c r="I11" s="37">
        <v>0</v>
      </c>
      <c r="J11" s="264">
        <f t="shared" si="3"/>
        <v>10.227767300159581</v>
      </c>
      <c r="M11" s="265">
        <v>3152</v>
      </c>
      <c r="N11" s="265">
        <v>2578</v>
      </c>
    </row>
    <row r="12" spans="1:14" ht="13" customHeight="1" x14ac:dyDescent="0.3">
      <c r="A12" s="113" t="s">
        <v>237</v>
      </c>
      <c r="B12" s="71">
        <v>125175</v>
      </c>
      <c r="C12" s="71"/>
      <c r="D12" s="71">
        <f>'Collection I - 2015'!N12</f>
        <v>266880</v>
      </c>
      <c r="E12" s="112">
        <f t="shared" si="0"/>
        <v>2.1320551228280409</v>
      </c>
      <c r="F12" s="263">
        <f t="shared" si="1"/>
        <v>9.5945743405275785E-2</v>
      </c>
      <c r="G12" s="263">
        <f t="shared" si="2"/>
        <v>0.31780950239808153</v>
      </c>
      <c r="H12" s="71">
        <v>796</v>
      </c>
      <c r="I12" s="37">
        <v>46</v>
      </c>
      <c r="J12" s="264">
        <f t="shared" si="3"/>
        <v>6.7265827841022574</v>
      </c>
      <c r="M12" s="265">
        <v>25606</v>
      </c>
      <c r="N12" s="265">
        <v>84817</v>
      </c>
    </row>
    <row r="13" spans="1:14" ht="13" customHeight="1" x14ac:dyDescent="0.3">
      <c r="A13" s="113" t="s">
        <v>34</v>
      </c>
      <c r="B13" s="71">
        <v>198788</v>
      </c>
      <c r="C13" s="71"/>
      <c r="D13" s="71">
        <f>'Collection I - 2015'!N13</f>
        <v>442210</v>
      </c>
      <c r="E13" s="112">
        <f t="shared" si="0"/>
        <v>2.2245306557739903</v>
      </c>
      <c r="F13" s="263">
        <f t="shared" si="1"/>
        <v>0.15227832930055857</v>
      </c>
      <c r="G13" s="263">
        <f t="shared" si="2"/>
        <v>0.14027045973632438</v>
      </c>
      <c r="H13" s="71">
        <v>842</v>
      </c>
      <c r="I13" s="37">
        <v>195</v>
      </c>
      <c r="J13" s="264">
        <f t="shared" si="3"/>
        <v>5.2166126727971509</v>
      </c>
      <c r="M13" s="265">
        <v>67339</v>
      </c>
      <c r="N13" s="265">
        <v>62029</v>
      </c>
    </row>
    <row r="14" spans="1:14" ht="13" customHeight="1" x14ac:dyDescent="0.3">
      <c r="A14" s="113" t="s">
        <v>35</v>
      </c>
      <c r="B14" s="71">
        <v>9993</v>
      </c>
      <c r="C14" s="71"/>
      <c r="D14" s="71">
        <f>'Collection I - 2015'!N14</f>
        <v>47032</v>
      </c>
      <c r="E14" s="112">
        <f t="shared" si="0"/>
        <v>4.706494546182328</v>
      </c>
      <c r="F14" s="263">
        <f t="shared" si="1"/>
        <v>3.189317911209389E-2</v>
      </c>
      <c r="G14" s="263">
        <f t="shared" si="2"/>
        <v>2.1262119408062597E-2</v>
      </c>
      <c r="H14" s="71">
        <v>70</v>
      </c>
      <c r="I14" s="37">
        <v>1</v>
      </c>
      <c r="J14" s="264">
        <f t="shared" si="3"/>
        <v>7.104973481437006</v>
      </c>
      <c r="M14" s="265">
        <v>1500</v>
      </c>
      <c r="N14" s="265">
        <v>1000</v>
      </c>
    </row>
    <row r="15" spans="1:14" ht="13" customHeight="1" x14ac:dyDescent="0.3">
      <c r="A15" s="113" t="s">
        <v>36</v>
      </c>
      <c r="B15" s="71">
        <v>6817</v>
      </c>
      <c r="C15" s="71"/>
      <c r="D15" s="71">
        <f>'Collection I - 2015'!N15</f>
        <v>107909</v>
      </c>
      <c r="E15" s="112">
        <f t="shared" si="0"/>
        <v>15.829397095496553</v>
      </c>
      <c r="F15" s="263">
        <f t="shared" si="1"/>
        <v>6.0096933527323947E-2</v>
      </c>
      <c r="G15" s="263">
        <f t="shared" si="2"/>
        <v>1.9683251628687136E-2</v>
      </c>
      <c r="H15" s="71">
        <v>135</v>
      </c>
      <c r="I15" s="37">
        <v>57</v>
      </c>
      <c r="J15" s="264">
        <f t="shared" si="3"/>
        <v>28.164881912864896</v>
      </c>
      <c r="M15" s="265">
        <v>6485</v>
      </c>
      <c r="N15" s="265">
        <v>2124</v>
      </c>
    </row>
    <row r="16" spans="1:14" ht="13" customHeight="1" x14ac:dyDescent="0.3">
      <c r="A16" s="113" t="s">
        <v>238</v>
      </c>
      <c r="B16" s="71">
        <v>10147</v>
      </c>
      <c r="C16" s="71"/>
      <c r="D16" s="71">
        <f>'Collection I - 2015'!N16</f>
        <v>56847</v>
      </c>
      <c r="E16" s="112">
        <f t="shared" si="0"/>
        <v>5.602345520843599</v>
      </c>
      <c r="F16" s="263">
        <f t="shared" si="1"/>
        <v>4.0652980808134113E-2</v>
      </c>
      <c r="G16" s="263">
        <f t="shared" si="2"/>
        <v>8.7955389026685669E-3</v>
      </c>
      <c r="H16" s="71">
        <v>89</v>
      </c>
      <c r="I16" s="37">
        <v>0</v>
      </c>
      <c r="J16" s="264">
        <f t="shared" si="3"/>
        <v>8.7710653395092137</v>
      </c>
      <c r="M16" s="265">
        <v>2311</v>
      </c>
      <c r="N16" s="265">
        <v>500</v>
      </c>
    </row>
    <row r="17" spans="1:14" ht="13" customHeight="1" x14ac:dyDescent="0.3">
      <c r="A17" s="113" t="s">
        <v>239</v>
      </c>
      <c r="B17" s="71">
        <v>16295</v>
      </c>
      <c r="C17" s="71"/>
      <c r="D17" s="71">
        <f>'Collection I - 2015'!N17</f>
        <v>86267</v>
      </c>
      <c r="E17" s="112">
        <f t="shared" si="0"/>
        <v>5.2940779380177965</v>
      </c>
      <c r="F17" s="263">
        <f t="shared" si="1"/>
        <v>2.8365423626647502E-2</v>
      </c>
      <c r="G17" s="263">
        <f t="shared" si="2"/>
        <v>4.3029200041730907E-2</v>
      </c>
      <c r="H17" s="71">
        <v>55</v>
      </c>
      <c r="I17" s="37">
        <v>0</v>
      </c>
      <c r="J17" s="264">
        <f t="shared" si="3"/>
        <v>3.3752684872660326</v>
      </c>
      <c r="M17" s="265">
        <v>2447</v>
      </c>
      <c r="N17" s="265">
        <v>3712</v>
      </c>
    </row>
    <row r="18" spans="1:14" ht="13" customHeight="1" x14ac:dyDescent="0.3">
      <c r="A18" s="113" t="s">
        <v>240</v>
      </c>
      <c r="B18" s="71">
        <v>20142</v>
      </c>
      <c r="C18" s="71"/>
      <c r="D18" s="71">
        <f>'Collection I - 2015'!N18</f>
        <v>86207</v>
      </c>
      <c r="E18" s="112">
        <f t="shared" si="0"/>
        <v>4.2799622678979246</v>
      </c>
      <c r="F18" s="263">
        <f t="shared" si="1"/>
        <v>5.6863131764241882E-2</v>
      </c>
      <c r="G18" s="263">
        <f t="shared" si="2"/>
        <v>6.4948322062013522E-2</v>
      </c>
      <c r="H18" s="71">
        <v>175</v>
      </c>
      <c r="I18" s="37">
        <v>100</v>
      </c>
      <c r="J18" s="264">
        <f t="shared" si="3"/>
        <v>13.653063250918478</v>
      </c>
      <c r="M18" s="265">
        <v>4902</v>
      </c>
      <c r="N18" s="265">
        <v>5599</v>
      </c>
    </row>
    <row r="19" spans="1:14" ht="13" customHeight="1" x14ac:dyDescent="0.3">
      <c r="A19" s="113" t="s">
        <v>63</v>
      </c>
      <c r="B19" s="71">
        <v>27052</v>
      </c>
      <c r="C19" s="71"/>
      <c r="D19" s="71">
        <f>'Collection I - 2015'!N19</f>
        <v>211966</v>
      </c>
      <c r="E19" s="112">
        <f t="shared" si="0"/>
        <v>7.8355019961555525</v>
      </c>
      <c r="F19" s="263">
        <f t="shared" si="1"/>
        <v>6.0792768651576193E-2</v>
      </c>
      <c r="G19" s="263">
        <f t="shared" si="2"/>
        <v>5.411245199701839E-2</v>
      </c>
      <c r="H19" s="71">
        <v>201</v>
      </c>
      <c r="I19" s="37">
        <v>0</v>
      </c>
      <c r="J19" s="264">
        <f t="shared" si="3"/>
        <v>7.4301345556705609</v>
      </c>
      <c r="M19" s="265">
        <v>12886</v>
      </c>
      <c r="N19" s="265">
        <v>11470</v>
      </c>
    </row>
    <row r="20" spans="1:14" ht="13" customHeight="1" x14ac:dyDescent="0.3">
      <c r="A20" s="113" t="s">
        <v>241</v>
      </c>
      <c r="B20" s="71">
        <v>446753</v>
      </c>
      <c r="C20" s="71"/>
      <c r="D20" s="71">
        <f>'Collection I - 2015'!N20</f>
        <v>2126965</v>
      </c>
      <c r="E20" s="112">
        <f t="shared" si="0"/>
        <v>4.7609417284271176</v>
      </c>
      <c r="F20" s="263">
        <f t="shared" si="1"/>
        <v>8.3976464116710905E-2</v>
      </c>
      <c r="G20" s="263">
        <f t="shared" si="2"/>
        <v>4.9403727846955639E-2</v>
      </c>
      <c r="H20" s="71">
        <v>2726</v>
      </c>
      <c r="I20" s="37">
        <v>506</v>
      </c>
      <c r="J20" s="264">
        <f t="shared" si="3"/>
        <v>7.2344226004078322</v>
      </c>
      <c r="M20" s="265">
        <v>178615</v>
      </c>
      <c r="N20" s="265">
        <v>105080</v>
      </c>
    </row>
    <row r="21" spans="1:14" ht="13" customHeight="1" x14ac:dyDescent="0.3">
      <c r="A21" s="113" t="s">
        <v>242</v>
      </c>
      <c r="B21" s="71">
        <v>7307</v>
      </c>
      <c r="C21" s="71"/>
      <c r="D21" s="71">
        <f>'Collection I - 2015'!N21</f>
        <v>46303</v>
      </c>
      <c r="E21" s="112">
        <f t="shared" si="0"/>
        <v>6.3368003284521688</v>
      </c>
      <c r="F21" s="263">
        <f t="shared" si="1"/>
        <v>2.0625013498045484E-2</v>
      </c>
      <c r="G21" s="263">
        <f t="shared" si="2"/>
        <v>2.155367902727685E-2</v>
      </c>
      <c r="H21" s="71">
        <v>15</v>
      </c>
      <c r="I21" s="37">
        <v>9</v>
      </c>
      <c r="J21" s="264">
        <f t="shared" si="3"/>
        <v>3.284521691528671</v>
      </c>
      <c r="M21" s="265">
        <v>955</v>
      </c>
      <c r="N21" s="265">
        <v>998</v>
      </c>
    </row>
    <row r="22" spans="1:14" ht="13" customHeight="1" x14ac:dyDescent="0.3">
      <c r="A22" s="113" t="s">
        <v>243</v>
      </c>
      <c r="B22" s="71">
        <v>33743</v>
      </c>
      <c r="C22" s="71"/>
      <c r="D22" s="71">
        <f>'Collection I - 2015'!N22</f>
        <v>145971</v>
      </c>
      <c r="E22" s="112">
        <f t="shared" si="0"/>
        <v>4.325963903624455</v>
      </c>
      <c r="F22" s="263">
        <f t="shared" si="1"/>
        <v>3.5322084523638254E-2</v>
      </c>
      <c r="G22" s="263">
        <f t="shared" si="2"/>
        <v>1.6482726020921965E-2</v>
      </c>
      <c r="H22" s="71">
        <v>125</v>
      </c>
      <c r="I22" s="37">
        <v>0</v>
      </c>
      <c r="J22" s="264">
        <f t="shared" si="3"/>
        <v>3.7044720386450525</v>
      </c>
      <c r="M22" s="265">
        <v>5156</v>
      </c>
      <c r="N22" s="265">
        <v>2406</v>
      </c>
    </row>
    <row r="23" spans="1:14" ht="13" customHeight="1" x14ac:dyDescent="0.3">
      <c r="A23" s="24" t="s">
        <v>303</v>
      </c>
      <c r="B23" s="71">
        <v>20410</v>
      </c>
      <c r="C23" s="71"/>
      <c r="D23" s="71">
        <f>'Collection I - 2015'!N23</f>
        <v>106792</v>
      </c>
      <c r="E23" s="112">
        <f t="shared" si="0"/>
        <v>5.2323370896619306</v>
      </c>
      <c r="F23" s="263">
        <f t="shared" si="1"/>
        <v>9.3256049142257852E-2</v>
      </c>
      <c r="G23" s="263">
        <f t="shared" si="2"/>
        <v>2.4992508802157466E-2</v>
      </c>
      <c r="H23" s="71">
        <v>75</v>
      </c>
      <c r="I23" s="37">
        <v>68</v>
      </c>
      <c r="J23" s="264">
        <f t="shared" si="3"/>
        <v>7.0063694267515926</v>
      </c>
      <c r="M23" s="265">
        <v>9959</v>
      </c>
      <c r="N23" s="265">
        <v>2669</v>
      </c>
    </row>
    <row r="24" spans="1:14" ht="13" customHeight="1" x14ac:dyDescent="0.3">
      <c r="A24" s="113" t="s">
        <v>244</v>
      </c>
      <c r="B24" s="71">
        <v>22343</v>
      </c>
      <c r="C24" s="71"/>
      <c r="D24" s="71">
        <f>'Collection I - 2015'!N24</f>
        <v>144498</v>
      </c>
      <c r="E24" s="112">
        <f t="shared" si="0"/>
        <v>6.4672604395112563</v>
      </c>
      <c r="F24" s="263">
        <f t="shared" si="1"/>
        <v>3.2865506789021302E-2</v>
      </c>
      <c r="G24" s="263">
        <f t="shared" si="2"/>
        <v>2.0256335727830144E-2</v>
      </c>
      <c r="H24" s="71">
        <v>59</v>
      </c>
      <c r="I24" s="37">
        <v>0</v>
      </c>
      <c r="J24" s="264">
        <f t="shared" si="3"/>
        <v>2.6406480776977133</v>
      </c>
      <c r="M24" s="265">
        <v>4749</v>
      </c>
      <c r="N24" s="265">
        <v>2927</v>
      </c>
    </row>
    <row r="25" spans="1:14" ht="13" customHeight="1" x14ac:dyDescent="0.3">
      <c r="A25" s="113" t="s">
        <v>37</v>
      </c>
      <c r="B25" s="71">
        <v>74103</v>
      </c>
      <c r="C25" s="71"/>
      <c r="D25" s="71">
        <f>'Collection I - 2015'!N25</f>
        <v>349881</v>
      </c>
      <c r="E25" s="112">
        <f t="shared" si="0"/>
        <v>4.7215497348285496</v>
      </c>
      <c r="F25" s="263">
        <f t="shared" si="1"/>
        <v>3.5086215027395028E-2</v>
      </c>
      <c r="G25" s="263">
        <f t="shared" si="2"/>
        <v>7.3567870218731509E-3</v>
      </c>
      <c r="H25" s="71">
        <v>278</v>
      </c>
      <c r="I25" s="37">
        <v>46</v>
      </c>
      <c r="J25" s="264">
        <f t="shared" si="3"/>
        <v>4.3722926197319945</v>
      </c>
      <c r="M25" s="265">
        <v>12276</v>
      </c>
      <c r="N25" s="265">
        <v>2574</v>
      </c>
    </row>
    <row r="26" spans="1:14" ht="13" customHeight="1" x14ac:dyDescent="0.3">
      <c r="A26" s="113" t="s">
        <v>245</v>
      </c>
      <c r="B26" s="71">
        <v>33095</v>
      </c>
      <c r="C26" s="71"/>
      <c r="D26" s="71">
        <f>'Collection I - 2015'!N26</f>
        <v>203443</v>
      </c>
      <c r="E26" s="112">
        <f t="shared" si="0"/>
        <v>6.1472427859193228</v>
      </c>
      <c r="F26" s="263">
        <f t="shared" si="1"/>
        <v>3.7917254464395429E-2</v>
      </c>
      <c r="G26" s="263">
        <f t="shared" si="2"/>
        <v>5.3228668472250211E-2</v>
      </c>
      <c r="H26" s="71">
        <v>510</v>
      </c>
      <c r="I26" s="37">
        <v>0</v>
      </c>
      <c r="J26" s="264">
        <f t="shared" si="3"/>
        <v>15.410182807070553</v>
      </c>
      <c r="M26" s="265">
        <v>7714</v>
      </c>
      <c r="N26" s="265">
        <v>10829</v>
      </c>
    </row>
    <row r="27" spans="1:14" ht="13" customHeight="1" x14ac:dyDescent="0.3">
      <c r="A27" s="113" t="s">
        <v>38</v>
      </c>
      <c r="B27" s="71">
        <v>15858</v>
      </c>
      <c r="C27" s="71"/>
      <c r="D27" s="71">
        <f>'Collection I - 2015'!N27</f>
        <v>85114</v>
      </c>
      <c r="E27" s="112">
        <f t="shared" si="0"/>
        <v>5.3672594274183378</v>
      </c>
      <c r="F27" s="263">
        <f t="shared" si="1"/>
        <v>0.10509434405620698</v>
      </c>
      <c r="G27" s="263">
        <f t="shared" si="2"/>
        <v>2.1770801513264562E-2</v>
      </c>
      <c r="H27" s="71">
        <v>167</v>
      </c>
      <c r="I27" s="37">
        <v>137</v>
      </c>
      <c r="J27" s="264">
        <f t="shared" si="3"/>
        <v>19.170134947660486</v>
      </c>
      <c r="M27" s="265">
        <v>8945</v>
      </c>
      <c r="N27" s="265">
        <v>1853</v>
      </c>
    </row>
    <row r="28" spans="1:14" ht="13" customHeight="1" x14ac:dyDescent="0.3">
      <c r="A28" s="113" t="s">
        <v>246</v>
      </c>
      <c r="B28" s="71">
        <v>31439</v>
      </c>
      <c r="C28" s="71"/>
      <c r="D28" s="71">
        <f>'Collection I - 2015'!N28</f>
        <v>137954</v>
      </c>
      <c r="E28" s="112">
        <f t="shared" si="0"/>
        <v>4.3879894398676802</v>
      </c>
      <c r="F28" s="263">
        <f t="shared" si="1"/>
        <v>4.3811705351059049E-2</v>
      </c>
      <c r="G28" s="263">
        <f t="shared" si="2"/>
        <v>1.4106151325804254E-2</v>
      </c>
      <c r="H28" s="71">
        <v>105</v>
      </c>
      <c r="I28" s="37">
        <v>47</v>
      </c>
      <c r="J28" s="264">
        <f t="shared" si="3"/>
        <v>4.8347593752981961</v>
      </c>
      <c r="M28" s="265">
        <v>6044</v>
      </c>
      <c r="N28" s="265">
        <v>1946</v>
      </c>
    </row>
    <row r="29" spans="1:14" ht="13" customHeight="1" x14ac:dyDescent="0.3">
      <c r="A29" s="113" t="s">
        <v>39</v>
      </c>
      <c r="B29" s="71">
        <v>436275</v>
      </c>
      <c r="C29" s="71"/>
      <c r="D29" s="71">
        <f>'Collection I - 2015'!N29</f>
        <v>931137</v>
      </c>
      <c r="E29" s="112">
        <f t="shared" si="0"/>
        <v>2.1342891524840981</v>
      </c>
      <c r="F29" s="263">
        <f t="shared" si="1"/>
        <v>0.10455496881769277</v>
      </c>
      <c r="G29" s="263">
        <f t="shared" si="2"/>
        <v>0.15021097862076149</v>
      </c>
      <c r="H29" s="71">
        <v>1496</v>
      </c>
      <c r="I29" s="37">
        <v>6</v>
      </c>
      <c r="J29" s="264">
        <f t="shared" si="3"/>
        <v>3.442782648558822</v>
      </c>
      <c r="M29" s="265">
        <v>97355</v>
      </c>
      <c r="N29" s="265">
        <v>139867</v>
      </c>
    </row>
    <row r="30" spans="1:14" ht="13" customHeight="1" x14ac:dyDescent="0.3">
      <c r="A30" s="113" t="s">
        <v>247</v>
      </c>
      <c r="B30" s="71">
        <v>10183</v>
      </c>
      <c r="C30" s="71"/>
      <c r="D30" s="71">
        <f>'Collection I - 2015'!N30</f>
        <v>49618</v>
      </c>
      <c r="E30" s="112">
        <f t="shared" si="0"/>
        <v>4.8726308553471469</v>
      </c>
      <c r="F30" s="263">
        <f t="shared" si="1"/>
        <v>5.4456044177516226E-2</v>
      </c>
      <c r="G30" s="263">
        <f t="shared" si="2"/>
        <v>3.6639929058003146E-2</v>
      </c>
      <c r="H30" s="71">
        <v>72</v>
      </c>
      <c r="I30" s="37">
        <v>2</v>
      </c>
      <c r="J30" s="264">
        <f t="shared" si="3"/>
        <v>7.2670136502013154</v>
      </c>
      <c r="M30" s="265">
        <v>2702</v>
      </c>
      <c r="N30" s="265">
        <v>1818</v>
      </c>
    </row>
    <row r="31" spans="1:14" ht="13" customHeight="1" x14ac:dyDescent="0.3">
      <c r="A31" s="113" t="s">
        <v>64</v>
      </c>
      <c r="B31" s="71">
        <v>1205</v>
      </c>
      <c r="C31" s="71"/>
      <c r="D31" s="71">
        <f>'Collection I - 2015'!N31</f>
        <v>7570</v>
      </c>
      <c r="E31" s="112">
        <f t="shared" si="0"/>
        <v>6.2821576763485476</v>
      </c>
      <c r="F31" s="263">
        <f t="shared" si="1"/>
        <v>2.879788639365918E-2</v>
      </c>
      <c r="G31" s="263">
        <f t="shared" si="2"/>
        <v>1.677675033025099E-2</v>
      </c>
      <c r="H31" s="71">
        <v>0</v>
      </c>
      <c r="I31" s="37">
        <v>0</v>
      </c>
      <c r="J31" s="264">
        <f t="shared" si="3"/>
        <v>0</v>
      </c>
      <c r="M31" s="265">
        <v>218</v>
      </c>
      <c r="N31" s="265">
        <v>127</v>
      </c>
    </row>
    <row r="32" spans="1:14" ht="13" customHeight="1" x14ac:dyDescent="0.3">
      <c r="A32" s="113" t="s">
        <v>40</v>
      </c>
      <c r="B32" s="71">
        <v>240098</v>
      </c>
      <c r="C32" s="71"/>
      <c r="D32" s="71">
        <f>'Collection I - 2015'!N32</f>
        <v>608101</v>
      </c>
      <c r="E32" s="112">
        <f t="shared" si="0"/>
        <v>2.5327199726778233</v>
      </c>
      <c r="F32" s="263">
        <f t="shared" si="1"/>
        <v>9.7939322579637264E-2</v>
      </c>
      <c r="G32" s="263">
        <f t="shared" si="2"/>
        <v>6.3086559634008166E-2</v>
      </c>
      <c r="H32" s="71">
        <v>433</v>
      </c>
      <c r="I32" s="37">
        <v>49</v>
      </c>
      <c r="J32" s="264">
        <f t="shared" si="3"/>
        <v>2.0075135986138992</v>
      </c>
      <c r="M32" s="265">
        <v>59557</v>
      </c>
      <c r="N32" s="265">
        <v>38363</v>
      </c>
    </row>
    <row r="33" spans="1:14" ht="13" customHeight="1" x14ac:dyDescent="0.3">
      <c r="A33" s="113" t="s">
        <v>41</v>
      </c>
      <c r="B33" s="71">
        <v>98325</v>
      </c>
      <c r="C33" s="71"/>
      <c r="D33" s="71">
        <f>'Collection I - 2015'!N33</f>
        <v>455312</v>
      </c>
      <c r="E33" s="112">
        <f t="shared" si="0"/>
        <v>4.6306839562674806</v>
      </c>
      <c r="F33" s="263">
        <f t="shared" si="1"/>
        <v>8.5927891204273119E-2</v>
      </c>
      <c r="G33" s="263">
        <f t="shared" si="2"/>
        <v>5.3569859788452752E-2</v>
      </c>
      <c r="H33" s="71">
        <v>407</v>
      </c>
      <c r="I33" s="37">
        <v>26</v>
      </c>
      <c r="J33" s="264">
        <f t="shared" si="3"/>
        <v>4.4037630307653188</v>
      </c>
      <c r="M33" s="265">
        <v>39124</v>
      </c>
      <c r="N33" s="265">
        <v>24391</v>
      </c>
    </row>
    <row r="34" spans="1:14" ht="13" customHeight="1" x14ac:dyDescent="0.3">
      <c r="A34" s="113" t="s">
        <v>42</v>
      </c>
      <c r="B34" s="71">
        <v>14974</v>
      </c>
      <c r="C34" s="71"/>
      <c r="D34" s="71">
        <f>'Collection I - 2015'!N34</f>
        <v>79549</v>
      </c>
      <c r="E34" s="112">
        <f t="shared" si="0"/>
        <v>5.3124749565914255</v>
      </c>
      <c r="F34" s="263">
        <f t="shared" si="1"/>
        <v>6.0214459012684005E-2</v>
      </c>
      <c r="G34" s="263">
        <f t="shared" si="2"/>
        <v>8.0290135639668636E-2</v>
      </c>
      <c r="H34" s="71">
        <v>130</v>
      </c>
      <c r="I34" s="37">
        <v>0</v>
      </c>
      <c r="J34" s="264">
        <f t="shared" si="3"/>
        <v>8.681714972619206</v>
      </c>
      <c r="M34" s="265">
        <v>4790</v>
      </c>
      <c r="N34" s="265">
        <v>6387</v>
      </c>
    </row>
    <row r="35" spans="1:14" ht="13" customHeight="1" x14ac:dyDescent="0.3">
      <c r="A35" s="113" t="s">
        <v>43</v>
      </c>
      <c r="B35" s="71">
        <v>47774</v>
      </c>
      <c r="C35" s="71"/>
      <c r="D35" s="71">
        <f>'Collection I - 2015'!N35</f>
        <v>188678</v>
      </c>
      <c r="E35" s="112">
        <f t="shared" si="0"/>
        <v>3.9493866956922177</v>
      </c>
      <c r="F35" s="263">
        <f t="shared" si="1"/>
        <v>8.4758159403852062E-2</v>
      </c>
      <c r="G35" s="263">
        <f t="shared" si="2"/>
        <v>5.1860842281559058E-2</v>
      </c>
      <c r="H35" s="71">
        <v>229</v>
      </c>
      <c r="I35" s="37">
        <v>928</v>
      </c>
      <c r="J35" s="264">
        <f t="shared" si="3"/>
        <v>24.218193996734623</v>
      </c>
      <c r="M35" s="265">
        <v>15992</v>
      </c>
      <c r="N35" s="265">
        <v>9785</v>
      </c>
    </row>
    <row r="36" spans="1:14" ht="13" customHeight="1" x14ac:dyDescent="0.3">
      <c r="A36" s="113" t="s">
        <v>248</v>
      </c>
      <c r="B36" s="71">
        <v>137788</v>
      </c>
      <c r="C36" s="71"/>
      <c r="D36" s="71">
        <f>'Collection I - 2015'!N36</f>
        <v>398653</v>
      </c>
      <c r="E36" s="112">
        <f t="shared" si="0"/>
        <v>2.8932345342119778</v>
      </c>
      <c r="F36" s="263">
        <f t="shared" si="1"/>
        <v>7.9465098719939398E-2</v>
      </c>
      <c r="G36" s="263">
        <f t="shared" si="2"/>
        <v>0.10509390372077973</v>
      </c>
      <c r="H36" s="71">
        <v>255</v>
      </c>
      <c r="I36" s="37">
        <v>120</v>
      </c>
      <c r="J36" s="264">
        <f t="shared" si="3"/>
        <v>2.7215722704444509</v>
      </c>
      <c r="M36" s="265">
        <v>31679</v>
      </c>
      <c r="N36" s="265">
        <v>41896</v>
      </c>
    </row>
    <row r="37" spans="1:14" ht="13" customHeight="1" x14ac:dyDescent="0.3">
      <c r="A37" s="113" t="s">
        <v>44</v>
      </c>
      <c r="B37" s="71">
        <v>11514</v>
      </c>
      <c r="C37" s="71"/>
      <c r="D37" s="71">
        <f>'Collection I - 2015'!N37</f>
        <v>37593</v>
      </c>
      <c r="E37" s="112">
        <f t="shared" si="0"/>
        <v>3.264981761334028</v>
      </c>
      <c r="F37" s="263">
        <f t="shared" si="1"/>
        <v>3.9794642619636632E-2</v>
      </c>
      <c r="G37" s="263">
        <f t="shared" si="2"/>
        <v>1.6253025829276728E-2</v>
      </c>
      <c r="H37" s="71">
        <v>240</v>
      </c>
      <c r="I37" s="37">
        <v>0</v>
      </c>
      <c r="J37" s="264">
        <f t="shared" si="3"/>
        <v>20.844189682126107</v>
      </c>
      <c r="M37" s="265">
        <v>1496</v>
      </c>
      <c r="N37" s="265">
        <v>611</v>
      </c>
    </row>
    <row r="38" spans="1:14" ht="13" customHeight="1" x14ac:dyDescent="0.3">
      <c r="A38" s="113" t="s">
        <v>45</v>
      </c>
      <c r="B38" s="71">
        <v>26395</v>
      </c>
      <c r="C38" s="71"/>
      <c r="D38" s="71">
        <f>'Collection I - 2015'!N38</f>
        <v>80679</v>
      </c>
      <c r="E38" s="112">
        <f t="shared" si="0"/>
        <v>3.05660162909642</v>
      </c>
      <c r="F38" s="263">
        <f t="shared" si="1"/>
        <v>2.8061825258121693E-2</v>
      </c>
      <c r="G38" s="263">
        <f t="shared" si="2"/>
        <v>2.6400922173056184E-2</v>
      </c>
      <c r="H38" s="71">
        <v>124</v>
      </c>
      <c r="I38" s="37">
        <v>0</v>
      </c>
      <c r="J38" s="264">
        <f t="shared" si="3"/>
        <v>4.6978594430763403</v>
      </c>
      <c r="M38" s="265">
        <v>2264</v>
      </c>
      <c r="N38" s="265">
        <v>2130</v>
      </c>
    </row>
    <row r="39" spans="1:14" ht="13" customHeight="1" x14ac:dyDescent="0.3">
      <c r="A39" s="113" t="s">
        <v>46</v>
      </c>
      <c r="B39" s="71">
        <v>11943</v>
      </c>
      <c r="C39" s="71"/>
      <c r="D39" s="71">
        <f>'Collection I - 2015'!N39</f>
        <v>30671</v>
      </c>
      <c r="E39" s="112">
        <f t="shared" si="0"/>
        <v>2.5681152139328476</v>
      </c>
      <c r="F39" s="263">
        <f t="shared" si="1"/>
        <v>2.8626389749274558E-2</v>
      </c>
      <c r="G39" s="263">
        <f t="shared" si="2"/>
        <v>0</v>
      </c>
      <c r="H39" s="71">
        <v>42</v>
      </c>
      <c r="I39" s="37">
        <v>0</v>
      </c>
      <c r="J39" s="264">
        <f t="shared" si="3"/>
        <v>3.5167043456417986</v>
      </c>
      <c r="M39" s="265">
        <v>878</v>
      </c>
      <c r="N39" s="265">
        <v>0</v>
      </c>
    </row>
    <row r="40" spans="1:14" ht="13" customHeight="1" x14ac:dyDescent="0.3">
      <c r="A40" s="113" t="s">
        <v>47</v>
      </c>
      <c r="B40" s="71">
        <v>39179</v>
      </c>
      <c r="C40" s="71"/>
      <c r="D40" s="71">
        <f>'Collection I - 2015'!N40</f>
        <v>175512</v>
      </c>
      <c r="E40" s="112">
        <f t="shared" si="0"/>
        <v>4.4797468031343319</v>
      </c>
      <c r="F40" s="263">
        <f t="shared" si="1"/>
        <v>0.15160216965221751</v>
      </c>
      <c r="G40" s="263">
        <f t="shared" si="2"/>
        <v>2.305255481106705E-2</v>
      </c>
      <c r="H40" s="71">
        <v>181</v>
      </c>
      <c r="I40" s="37">
        <v>0</v>
      </c>
      <c r="J40" s="264">
        <f t="shared" si="3"/>
        <v>4.6198218433344396</v>
      </c>
      <c r="M40" s="265">
        <v>26608</v>
      </c>
      <c r="N40" s="265">
        <v>4046</v>
      </c>
    </row>
    <row r="41" spans="1:14" ht="13" customHeight="1" x14ac:dyDescent="0.3">
      <c r="A41" s="113" t="s">
        <v>249</v>
      </c>
      <c r="B41" s="71">
        <v>389617</v>
      </c>
      <c r="C41" s="71"/>
      <c r="D41" s="71">
        <f>'Collection I - 2015'!N41</f>
        <v>714627</v>
      </c>
      <c r="E41" s="112">
        <f t="shared" si="0"/>
        <v>1.8341781801102108</v>
      </c>
      <c r="F41" s="263">
        <f t="shared" si="1"/>
        <v>8.9301131919169024E-2</v>
      </c>
      <c r="G41" s="263">
        <f t="shared" si="2"/>
        <v>4.9609096773561595E-2</v>
      </c>
      <c r="H41" s="71">
        <v>649</v>
      </c>
      <c r="I41" s="37">
        <v>69</v>
      </c>
      <c r="J41" s="264">
        <f t="shared" si="3"/>
        <v>1.8428353998927152</v>
      </c>
      <c r="M41" s="265">
        <v>63817</v>
      </c>
      <c r="N41" s="265">
        <v>35452</v>
      </c>
    </row>
    <row r="42" spans="1:14" ht="13" customHeight="1" x14ac:dyDescent="0.3">
      <c r="A42" s="113" t="s">
        <v>250</v>
      </c>
      <c r="B42" s="71">
        <v>77333</v>
      </c>
      <c r="C42" s="71"/>
      <c r="D42" s="71">
        <f>'Collection I - 2015'!N42</f>
        <v>104025</v>
      </c>
      <c r="E42" s="112">
        <f t="shared" si="0"/>
        <v>1.3451566601580178</v>
      </c>
      <c r="F42" s="263">
        <f t="shared" si="1"/>
        <v>3.8240807498197547E-2</v>
      </c>
      <c r="G42" s="263">
        <f t="shared" si="2"/>
        <v>2.898341744772891E-2</v>
      </c>
      <c r="H42" s="71">
        <v>98</v>
      </c>
      <c r="I42" s="37">
        <v>845</v>
      </c>
      <c r="J42" s="264">
        <f t="shared" si="3"/>
        <v>12.194018077664127</v>
      </c>
      <c r="M42" s="265">
        <v>3978</v>
      </c>
      <c r="N42" s="265">
        <v>3015</v>
      </c>
    </row>
    <row r="43" spans="1:14" ht="13" customHeight="1" x14ac:dyDescent="0.3">
      <c r="A43" s="113" t="s">
        <v>65</v>
      </c>
      <c r="B43" s="71">
        <v>156761</v>
      </c>
      <c r="C43" s="71"/>
      <c r="D43" s="71">
        <f>'Collection I - 2015'!N43</f>
        <v>791247</v>
      </c>
      <c r="E43" s="112">
        <f t="shared" si="0"/>
        <v>5.0474735425265216</v>
      </c>
      <c r="F43" s="263">
        <f t="shared" si="1"/>
        <v>5.0810935144145884E-2</v>
      </c>
      <c r="G43" s="263">
        <f t="shared" si="2"/>
        <v>7.9545325290332855E-2</v>
      </c>
      <c r="H43" s="71">
        <v>1004</v>
      </c>
      <c r="I43" s="37">
        <v>64</v>
      </c>
      <c r="J43" s="264">
        <f t="shared" si="3"/>
        <v>6.8129190296055784</v>
      </c>
      <c r="M43" s="265">
        <v>40204</v>
      </c>
      <c r="N43" s="265">
        <v>62940</v>
      </c>
    </row>
    <row r="44" spans="1:14" ht="13" customHeight="1" x14ac:dyDescent="0.3">
      <c r="A44" s="113" t="s">
        <v>251</v>
      </c>
      <c r="B44" s="71">
        <v>23495</v>
      </c>
      <c r="C44" s="71"/>
      <c r="D44" s="71">
        <f>'Collection I - 2015'!N44</f>
        <v>67914</v>
      </c>
      <c r="E44" s="112">
        <f t="shared" si="0"/>
        <v>2.8905724622260056</v>
      </c>
      <c r="F44" s="263">
        <f t="shared" si="1"/>
        <v>4.776629266425185E-2</v>
      </c>
      <c r="G44" s="263">
        <f t="shared" si="2"/>
        <v>9.1439173071826141E-3</v>
      </c>
      <c r="H44" s="71">
        <v>112</v>
      </c>
      <c r="I44" s="37">
        <v>0</v>
      </c>
      <c r="J44" s="264">
        <f t="shared" si="3"/>
        <v>4.7669716961055544</v>
      </c>
      <c r="M44" s="265">
        <v>3244</v>
      </c>
      <c r="N44" s="265">
        <v>621</v>
      </c>
    </row>
    <row r="45" spans="1:14" ht="13" customHeight="1" x14ac:dyDescent="0.3">
      <c r="A45" s="113" t="s">
        <v>48</v>
      </c>
      <c r="B45" s="71">
        <v>22251</v>
      </c>
      <c r="C45" s="71"/>
      <c r="D45" s="71">
        <f>'Collection I - 2015'!N45</f>
        <v>353453</v>
      </c>
      <c r="E45" s="112">
        <f t="shared" si="0"/>
        <v>15.884814165655476</v>
      </c>
      <c r="F45" s="263">
        <f t="shared" si="1"/>
        <v>0.14874396312946842</v>
      </c>
      <c r="G45" s="263">
        <f t="shared" si="2"/>
        <v>6.0735090662690658E-2</v>
      </c>
      <c r="H45" s="71">
        <v>91</v>
      </c>
      <c r="I45" s="37">
        <v>62</v>
      </c>
      <c r="J45" s="264">
        <f t="shared" si="3"/>
        <v>6.8760954563839833</v>
      </c>
      <c r="M45" s="265">
        <v>52574</v>
      </c>
      <c r="N45" s="265">
        <v>21467</v>
      </c>
    </row>
    <row r="46" spans="1:14" ht="13" customHeight="1" x14ac:dyDescent="0.3">
      <c r="A46" s="113" t="s">
        <v>49</v>
      </c>
      <c r="B46" s="71">
        <v>132141</v>
      </c>
      <c r="C46" s="71"/>
      <c r="D46" s="71">
        <f>'Collection I - 2015'!N46</f>
        <v>277312</v>
      </c>
      <c r="E46" s="112">
        <f t="shared" si="0"/>
        <v>2.0986067912305795</v>
      </c>
      <c r="F46" s="263">
        <f t="shared" si="1"/>
        <v>9.3349728825294256E-2</v>
      </c>
      <c r="G46" s="263">
        <f t="shared" si="2"/>
        <v>0.14889005885068082</v>
      </c>
      <c r="H46" s="71">
        <v>218</v>
      </c>
      <c r="I46" s="37">
        <v>61</v>
      </c>
      <c r="J46" s="264">
        <f t="shared" si="3"/>
        <v>2.1113810248144032</v>
      </c>
      <c r="M46" s="265">
        <v>25887</v>
      </c>
      <c r="N46" s="265">
        <v>41289</v>
      </c>
    </row>
    <row r="47" spans="1:14" ht="13" customHeight="1" x14ac:dyDescent="0.3">
      <c r="A47" s="113" t="s">
        <v>252</v>
      </c>
      <c r="B47" s="71">
        <v>8593</v>
      </c>
      <c r="C47" s="71"/>
      <c r="D47" s="71">
        <f>'Collection I - 2015'!N47</f>
        <v>40650</v>
      </c>
      <c r="E47" s="112">
        <f t="shared" si="0"/>
        <v>4.7305946700802979</v>
      </c>
      <c r="F47" s="263">
        <f t="shared" si="1"/>
        <v>7.1685116851168518E-2</v>
      </c>
      <c r="G47" s="263">
        <f t="shared" si="2"/>
        <v>7.5498154981549812E-2</v>
      </c>
      <c r="H47" s="71">
        <v>78</v>
      </c>
      <c r="I47" s="37">
        <v>0</v>
      </c>
      <c r="J47" s="264">
        <f t="shared" si="3"/>
        <v>9.0771558245083206</v>
      </c>
      <c r="M47" s="265">
        <v>2914</v>
      </c>
      <c r="N47" s="265">
        <v>3069</v>
      </c>
    </row>
    <row r="48" spans="1:14" ht="13" customHeight="1" x14ac:dyDescent="0.3">
      <c r="A48" s="113" t="s">
        <v>50</v>
      </c>
      <c r="B48" s="71">
        <v>20523</v>
      </c>
      <c r="C48" s="71"/>
      <c r="D48" s="71">
        <f>'Collection I - 2015'!N48</f>
        <v>85442</v>
      </c>
      <c r="E48" s="112">
        <f t="shared" si="0"/>
        <v>4.1632314963699262</v>
      </c>
      <c r="F48" s="263">
        <f t="shared" si="1"/>
        <v>3.9875002925961474E-2</v>
      </c>
      <c r="G48" s="263">
        <f t="shared" si="2"/>
        <v>8.1809882727464246E-3</v>
      </c>
      <c r="H48" s="71">
        <v>79</v>
      </c>
      <c r="I48" s="37">
        <v>1</v>
      </c>
      <c r="J48" s="264">
        <f t="shared" si="3"/>
        <v>3.8980655849534669</v>
      </c>
      <c r="M48" s="265">
        <v>3407</v>
      </c>
      <c r="N48" s="265">
        <v>699</v>
      </c>
    </row>
    <row r="49" spans="1:14" ht="13" customHeight="1" x14ac:dyDescent="0.3">
      <c r="A49" s="113" t="s">
        <v>253</v>
      </c>
      <c r="B49" s="71">
        <v>24186</v>
      </c>
      <c r="C49" s="71"/>
      <c r="D49" s="71">
        <f>'Collection I - 2015'!N49</f>
        <v>100718</v>
      </c>
      <c r="E49" s="112">
        <f t="shared" si="0"/>
        <v>4.1643099313652527</v>
      </c>
      <c r="F49" s="263">
        <f t="shared" si="1"/>
        <v>7.6917730693619804E-2</v>
      </c>
      <c r="G49" s="263">
        <f t="shared" si="2"/>
        <v>6.0108421533390258E-2</v>
      </c>
      <c r="H49" s="71">
        <v>218</v>
      </c>
      <c r="I49" s="37">
        <v>0</v>
      </c>
      <c r="J49" s="264">
        <f t="shared" si="3"/>
        <v>9.0134788720747547</v>
      </c>
      <c r="M49" s="265">
        <v>7747</v>
      </c>
      <c r="N49" s="265">
        <v>6054</v>
      </c>
    </row>
    <row r="50" spans="1:14" ht="13" customHeight="1" x14ac:dyDescent="0.3">
      <c r="A50" s="113" t="s">
        <v>254</v>
      </c>
      <c r="B50" s="71">
        <v>251460</v>
      </c>
      <c r="C50" s="71"/>
      <c r="D50" s="71">
        <f>'Collection I - 2015'!N50</f>
        <v>644125</v>
      </c>
      <c r="E50" s="112">
        <f t="shared" si="0"/>
        <v>2.5615406028791856</v>
      </c>
      <c r="F50" s="263">
        <f t="shared" si="1"/>
        <v>6.8384242189016106E-2</v>
      </c>
      <c r="G50" s="263">
        <f t="shared" si="2"/>
        <v>2.6081894042305452E-2</v>
      </c>
      <c r="H50" s="71">
        <v>2407</v>
      </c>
      <c r="I50" s="37">
        <v>134</v>
      </c>
      <c r="J50" s="264">
        <f t="shared" si="3"/>
        <v>10.104986876640419</v>
      </c>
      <c r="M50" s="265">
        <v>44048</v>
      </c>
      <c r="N50" s="265">
        <v>16800</v>
      </c>
    </row>
    <row r="51" spans="1:14" ht="13" customHeight="1" x14ac:dyDescent="0.3">
      <c r="A51" s="113" t="s">
        <v>51</v>
      </c>
      <c r="B51" s="71">
        <v>4353</v>
      </c>
      <c r="C51" s="71"/>
      <c r="D51" s="71">
        <f>'Collection I - 2015'!N51</f>
        <v>99660</v>
      </c>
      <c r="E51" s="112">
        <f t="shared" si="0"/>
        <v>22.894555478980013</v>
      </c>
      <c r="F51" s="263">
        <f t="shared" si="1"/>
        <v>3.399558498896247E-2</v>
      </c>
      <c r="G51" s="263">
        <f t="shared" si="2"/>
        <v>9.4320690347180422E-3</v>
      </c>
      <c r="H51" s="71">
        <v>32</v>
      </c>
      <c r="I51" s="37">
        <v>0</v>
      </c>
      <c r="J51" s="264">
        <f t="shared" si="3"/>
        <v>7.3512520101079719</v>
      </c>
      <c r="M51" s="265">
        <v>3388</v>
      </c>
      <c r="N51" s="265">
        <v>940</v>
      </c>
    </row>
    <row r="52" spans="1:14" ht="13" customHeight="1" x14ac:dyDescent="0.3">
      <c r="A52" s="113" t="s">
        <v>52</v>
      </c>
      <c r="B52" s="71">
        <v>45408</v>
      </c>
      <c r="C52" s="71"/>
      <c r="D52" s="71">
        <f>'Collection I - 2015'!N52</f>
        <v>169352</v>
      </c>
      <c r="E52" s="112">
        <f t="shared" si="0"/>
        <v>3.7295630725863282</v>
      </c>
      <c r="F52" s="263">
        <f t="shared" si="1"/>
        <v>0.1018234210402003</v>
      </c>
      <c r="G52" s="263">
        <f t="shared" si="2"/>
        <v>1.0510652369030186E-3</v>
      </c>
      <c r="H52" s="71">
        <v>0</v>
      </c>
      <c r="I52" s="37">
        <v>0</v>
      </c>
      <c r="J52" s="264">
        <f t="shared" si="3"/>
        <v>0</v>
      </c>
      <c r="M52" s="265">
        <v>17244</v>
      </c>
      <c r="N52" s="265">
        <v>178</v>
      </c>
    </row>
    <row r="53" spans="1:14" ht="13" customHeight="1" x14ac:dyDescent="0.3">
      <c r="A53" s="113" t="s">
        <v>53</v>
      </c>
      <c r="B53" s="71">
        <v>52812</v>
      </c>
      <c r="C53" s="71"/>
      <c r="D53" s="71">
        <f>'Collection I - 2015'!N53</f>
        <v>270482</v>
      </c>
      <c r="E53" s="112">
        <f t="shared" si="0"/>
        <v>5.1216011512535031</v>
      </c>
      <c r="F53" s="263">
        <f t="shared" si="1"/>
        <v>0.13188308279294</v>
      </c>
      <c r="G53" s="263">
        <f t="shared" si="2"/>
        <v>0.10073128710967828</v>
      </c>
      <c r="H53" s="71">
        <v>438</v>
      </c>
      <c r="I53" s="37">
        <v>71</v>
      </c>
      <c r="J53" s="264">
        <f t="shared" si="3"/>
        <v>9.6379610694539117</v>
      </c>
      <c r="M53" s="265">
        <v>35672</v>
      </c>
      <c r="N53" s="265">
        <v>27246</v>
      </c>
    </row>
    <row r="54" spans="1:14" ht="13" customHeight="1" x14ac:dyDescent="0.3">
      <c r="A54" s="113" t="s">
        <v>255</v>
      </c>
      <c r="B54" s="71">
        <v>21567</v>
      </c>
      <c r="C54" s="71"/>
      <c r="D54" s="71">
        <f>'Collection I - 2015'!N54</f>
        <v>127074</v>
      </c>
      <c r="E54" s="112">
        <f t="shared" si="0"/>
        <v>5.8920573097788287</v>
      </c>
      <c r="F54" s="263">
        <f t="shared" si="1"/>
        <v>4.2494924217385148E-2</v>
      </c>
      <c r="G54" s="263">
        <f t="shared" si="2"/>
        <v>1.9909658938886002E-3</v>
      </c>
      <c r="H54" s="71">
        <v>116</v>
      </c>
      <c r="I54" s="37">
        <v>0</v>
      </c>
      <c r="J54" s="264">
        <f t="shared" si="3"/>
        <v>5.3785876570686701</v>
      </c>
      <c r="M54" s="265">
        <v>5400</v>
      </c>
      <c r="N54" s="265">
        <v>253</v>
      </c>
    </row>
    <row r="55" spans="1:14" ht="13" customHeight="1" x14ac:dyDescent="0.3">
      <c r="A55" s="113" t="s">
        <v>54</v>
      </c>
      <c r="B55" s="71">
        <v>43626</v>
      </c>
      <c r="C55" s="71"/>
      <c r="D55" s="71">
        <f>'Collection I - 2015'!N55</f>
        <v>192123</v>
      </c>
      <c r="E55" s="112">
        <f t="shared" si="0"/>
        <v>4.4038646678586169</v>
      </c>
      <c r="F55" s="263">
        <f t="shared" si="1"/>
        <v>7.6607173529457687E-2</v>
      </c>
      <c r="G55" s="263">
        <f t="shared" si="2"/>
        <v>8.2379517288403786E-2</v>
      </c>
      <c r="H55" s="71">
        <v>196</v>
      </c>
      <c r="I55" s="37">
        <v>1</v>
      </c>
      <c r="J55" s="264">
        <f t="shared" si="3"/>
        <v>4.5156558015862105</v>
      </c>
      <c r="M55" s="265">
        <v>14718</v>
      </c>
      <c r="N55" s="265">
        <v>15827</v>
      </c>
    </row>
    <row r="56" spans="1:14" ht="13" customHeight="1" x14ac:dyDescent="0.3">
      <c r="A56" s="113" t="s">
        <v>55</v>
      </c>
      <c r="B56" s="71">
        <v>53835</v>
      </c>
      <c r="C56" s="71"/>
      <c r="D56" s="71">
        <f>'Collection I - 2015'!N56</f>
        <v>150107</v>
      </c>
      <c r="E56" s="112">
        <f t="shared" si="0"/>
        <v>2.7882790006501348</v>
      </c>
      <c r="F56" s="263">
        <f t="shared" si="1"/>
        <v>0.13071342442391096</v>
      </c>
      <c r="G56" s="263">
        <f t="shared" si="2"/>
        <v>0.14570273205113685</v>
      </c>
      <c r="H56" s="71">
        <v>198</v>
      </c>
      <c r="I56" s="37">
        <v>46</v>
      </c>
      <c r="J56" s="264">
        <f t="shared" si="3"/>
        <v>4.5323674189653573</v>
      </c>
      <c r="M56" s="265">
        <v>19621</v>
      </c>
      <c r="N56" s="265">
        <v>21871</v>
      </c>
    </row>
    <row r="57" spans="1:14" ht="13" customHeight="1" x14ac:dyDescent="0.3">
      <c r="A57" s="113" t="s">
        <v>56</v>
      </c>
      <c r="B57" s="71">
        <v>52810</v>
      </c>
      <c r="C57" s="71"/>
      <c r="D57" s="71">
        <f>'Collection I - 2015'!N57</f>
        <v>230013</v>
      </c>
      <c r="E57" s="112">
        <f t="shared" si="0"/>
        <v>4.3554819163037299</v>
      </c>
      <c r="F57" s="263">
        <f t="shared" si="1"/>
        <v>0.10610704612347997</v>
      </c>
      <c r="G57" s="263">
        <f t="shared" si="2"/>
        <v>6.707881728424045E-2</v>
      </c>
      <c r="H57" s="71">
        <v>236</v>
      </c>
      <c r="I57" s="37">
        <v>0</v>
      </c>
      <c r="J57" s="264">
        <f t="shared" si="3"/>
        <v>4.4688505964779397</v>
      </c>
      <c r="M57" s="265">
        <v>24406</v>
      </c>
      <c r="N57" s="265">
        <v>15429</v>
      </c>
    </row>
    <row r="58" spans="1:14" ht="13" customHeight="1" x14ac:dyDescent="0.3">
      <c r="A58" s="113" t="s">
        <v>57</v>
      </c>
      <c r="B58" s="71">
        <v>250088</v>
      </c>
      <c r="C58" s="71"/>
      <c r="D58" s="71">
        <f>'Collection I - 2015'!N58</f>
        <v>916541</v>
      </c>
      <c r="E58" s="112">
        <f t="shared" si="0"/>
        <v>3.6648739643645438</v>
      </c>
      <c r="F58" s="263">
        <f t="shared" si="1"/>
        <v>4.341758852031715E-2</v>
      </c>
      <c r="G58" s="263">
        <f t="shared" si="2"/>
        <v>3.0609650850316569E-2</v>
      </c>
      <c r="H58" s="71">
        <v>862</v>
      </c>
      <c r="I58" s="37">
        <v>152</v>
      </c>
      <c r="J58" s="264">
        <f t="shared" si="3"/>
        <v>4.0545727903777866</v>
      </c>
      <c r="M58" s="265">
        <v>39794</v>
      </c>
      <c r="N58" s="265">
        <v>28055</v>
      </c>
    </row>
    <row r="59" spans="1:14" ht="13" customHeight="1" x14ac:dyDescent="0.3">
      <c r="A59" s="113" t="s">
        <v>58</v>
      </c>
      <c r="B59" s="71">
        <v>128755</v>
      </c>
      <c r="C59" s="71"/>
      <c r="D59" s="71">
        <f>'Collection I - 2015'!N59</f>
        <v>221964</v>
      </c>
      <c r="E59" s="112">
        <f t="shared" si="0"/>
        <v>1.7239252844549726</v>
      </c>
      <c r="F59" s="263">
        <f t="shared" si="1"/>
        <v>9.9502622046818409E-2</v>
      </c>
      <c r="G59" s="263">
        <f t="shared" si="2"/>
        <v>4.2587987241174241E-2</v>
      </c>
      <c r="H59" s="71">
        <v>241</v>
      </c>
      <c r="I59" s="37">
        <v>122</v>
      </c>
      <c r="J59" s="264">
        <f t="shared" si="3"/>
        <v>2.8193079880392995</v>
      </c>
      <c r="M59" s="265">
        <v>22086</v>
      </c>
      <c r="N59" s="265">
        <v>9453</v>
      </c>
    </row>
    <row r="60" spans="1:14" ht="13" customHeight="1" x14ac:dyDescent="0.3">
      <c r="A60" s="113" t="s">
        <v>256</v>
      </c>
      <c r="B60" s="71">
        <v>4740</v>
      </c>
      <c r="C60" s="71"/>
      <c r="D60" s="71">
        <f>'Collection I - 2015'!N60</f>
        <v>31421</v>
      </c>
      <c r="E60" s="112">
        <f t="shared" si="0"/>
        <v>6.6289029535864978</v>
      </c>
      <c r="F60" s="263">
        <f t="shared" si="1"/>
        <v>2.1928009929664875E-2</v>
      </c>
      <c r="G60" s="263">
        <f t="shared" si="2"/>
        <v>6.6929760351357379E-2</v>
      </c>
      <c r="H60" s="71">
        <v>44</v>
      </c>
      <c r="I60" s="37">
        <v>0</v>
      </c>
      <c r="J60" s="264">
        <f t="shared" si="3"/>
        <v>9.2827004219409286</v>
      </c>
      <c r="M60" s="265">
        <v>689</v>
      </c>
      <c r="N60" s="265">
        <v>2103</v>
      </c>
    </row>
    <row r="61" spans="1:14" ht="13" customHeight="1" x14ac:dyDescent="0.3">
      <c r="A61" s="113" t="s">
        <v>257</v>
      </c>
      <c r="B61" s="71">
        <v>113972</v>
      </c>
      <c r="C61" s="71"/>
      <c r="D61" s="71">
        <f>'Collection I - 2015'!N61</f>
        <v>376186</v>
      </c>
      <c r="E61" s="112">
        <f t="shared" si="0"/>
        <v>3.3006878882532553</v>
      </c>
      <c r="F61" s="263">
        <f t="shared" si="1"/>
        <v>6.3091130451425628E-2</v>
      </c>
      <c r="G61" s="263">
        <f t="shared" si="2"/>
        <v>2.9740607040134402E-2</v>
      </c>
      <c r="H61" s="71">
        <v>895</v>
      </c>
      <c r="I61" s="37">
        <v>78</v>
      </c>
      <c r="J61" s="264">
        <f t="shared" si="3"/>
        <v>8.5371845716491777</v>
      </c>
      <c r="M61" s="265">
        <v>23734</v>
      </c>
      <c r="N61" s="265">
        <v>11188</v>
      </c>
    </row>
    <row r="62" spans="1:14" ht="13" customHeight="1" x14ac:dyDescent="0.3">
      <c r="A62" s="113" t="s">
        <v>59</v>
      </c>
      <c r="B62" s="71">
        <v>22477</v>
      </c>
      <c r="C62" s="71"/>
      <c r="D62" s="71">
        <f>'Collection I - 2015'!N62</f>
        <v>68754</v>
      </c>
      <c r="E62" s="112">
        <f t="shared" si="0"/>
        <v>3.058860168171909</v>
      </c>
      <c r="F62" s="263">
        <f t="shared" si="1"/>
        <v>9.3187305465863804E-2</v>
      </c>
      <c r="G62" s="263">
        <f t="shared" si="2"/>
        <v>3.1358175524333128E-2</v>
      </c>
      <c r="H62" s="71">
        <v>405</v>
      </c>
      <c r="I62" s="37">
        <v>0</v>
      </c>
      <c r="J62" s="264">
        <f t="shared" si="3"/>
        <v>18.018418828135427</v>
      </c>
      <c r="M62" s="265">
        <v>6407</v>
      </c>
      <c r="N62" s="265">
        <v>2156</v>
      </c>
    </row>
    <row r="63" spans="1:14" ht="13" customHeight="1" x14ac:dyDescent="0.3">
      <c r="A63" s="113" t="s">
        <v>66</v>
      </c>
      <c r="B63" s="71">
        <v>59875</v>
      </c>
      <c r="C63" s="71"/>
      <c r="D63" s="71">
        <f>'Collection I - 2015'!N63</f>
        <v>221382</v>
      </c>
      <c r="E63" s="112">
        <f t="shared" si="0"/>
        <v>3.697402922755741</v>
      </c>
      <c r="F63" s="263">
        <f t="shared" si="1"/>
        <v>4.7637115935351561E-2</v>
      </c>
      <c r="G63" s="263">
        <f t="shared" si="2"/>
        <v>9.5983413285632979E-2</v>
      </c>
      <c r="H63" s="71">
        <v>240</v>
      </c>
      <c r="I63" s="37">
        <v>216</v>
      </c>
      <c r="J63" s="264">
        <f t="shared" si="3"/>
        <v>7.6158663883089766</v>
      </c>
      <c r="M63" s="265">
        <v>10546</v>
      </c>
      <c r="N63" s="265">
        <v>21249</v>
      </c>
    </row>
    <row r="64" spans="1:14" ht="13" customHeight="1" x14ac:dyDescent="0.3">
      <c r="A64" s="134" t="s">
        <v>258</v>
      </c>
      <c r="B64" s="71">
        <v>50803</v>
      </c>
      <c r="C64" s="71"/>
      <c r="D64" s="71">
        <f>'Collection I - 2015'!N64</f>
        <v>164324</v>
      </c>
      <c r="E64" s="112">
        <f t="shared" si="0"/>
        <v>3.2345333936972227</v>
      </c>
      <c r="F64" s="263">
        <f t="shared" si="1"/>
        <v>2.1214186606947249E-2</v>
      </c>
      <c r="G64" s="263">
        <f t="shared" si="2"/>
        <v>2.0989021688858595E-2</v>
      </c>
      <c r="H64" s="71">
        <v>285</v>
      </c>
      <c r="I64" s="37">
        <v>72</v>
      </c>
      <c r="J64" s="264">
        <f t="shared" si="3"/>
        <v>7.0271440662952971</v>
      </c>
      <c r="M64" s="265">
        <v>3486</v>
      </c>
      <c r="N64" s="265">
        <v>3449</v>
      </c>
    </row>
    <row r="65" spans="1:14" ht="13" customHeight="1" x14ac:dyDescent="0.3">
      <c r="A65" s="113" t="s">
        <v>60</v>
      </c>
      <c r="B65" s="71">
        <v>957</v>
      </c>
      <c r="C65" s="71"/>
      <c r="D65" s="71">
        <f>'Collection I - 2015'!N65</f>
        <v>13461</v>
      </c>
      <c r="E65" s="112">
        <f t="shared" si="0"/>
        <v>14.065830721003135</v>
      </c>
      <c r="F65" s="263">
        <f t="shared" si="1"/>
        <v>1.8572171458286903E-2</v>
      </c>
      <c r="G65" s="263">
        <f t="shared" si="2"/>
        <v>1.4857737166629522E-2</v>
      </c>
      <c r="H65" s="71">
        <v>1</v>
      </c>
      <c r="I65" s="37">
        <v>0</v>
      </c>
      <c r="J65" s="264">
        <f t="shared" si="3"/>
        <v>1.0449320794148382</v>
      </c>
      <c r="M65" s="265">
        <v>250</v>
      </c>
      <c r="N65" s="265">
        <v>200</v>
      </c>
    </row>
    <row r="66" spans="1:14" ht="13" customHeight="1" x14ac:dyDescent="0.3">
      <c r="A66" s="113" t="s">
        <v>259</v>
      </c>
      <c r="B66" s="71">
        <v>46371</v>
      </c>
      <c r="C66" s="71"/>
      <c r="D66" s="71">
        <f>'Collection I - 2015'!N66</f>
        <v>106917</v>
      </c>
      <c r="E66" s="112">
        <f t="shared" si="0"/>
        <v>2.3056867438700914</v>
      </c>
      <c r="F66" s="263">
        <f t="shared" si="1"/>
        <v>3.7178372008193274E-2</v>
      </c>
      <c r="G66" s="263">
        <f t="shared" si="2"/>
        <v>1.638654283229047E-2</v>
      </c>
      <c r="H66" s="71">
        <v>73</v>
      </c>
      <c r="I66" s="37">
        <v>0</v>
      </c>
      <c r="J66" s="264">
        <f t="shared" si="3"/>
        <v>1.5742597744279831</v>
      </c>
      <c r="M66" s="265">
        <v>3975</v>
      </c>
      <c r="N66" s="265">
        <v>1752</v>
      </c>
    </row>
    <row r="67" spans="1:14" ht="13" customHeight="1" x14ac:dyDescent="0.3">
      <c r="A67" s="113" t="s">
        <v>260</v>
      </c>
      <c r="B67" s="71">
        <v>40021</v>
      </c>
      <c r="C67" s="71"/>
      <c r="D67" s="71">
        <f>'Collection I - 2015'!N67</f>
        <v>154554</v>
      </c>
      <c r="E67" s="112">
        <f t="shared" si="0"/>
        <v>3.8618225431648385</v>
      </c>
      <c r="F67" s="263">
        <f t="shared" si="1"/>
        <v>0.14509491828098917</v>
      </c>
      <c r="G67" s="263">
        <f t="shared" si="2"/>
        <v>0.20111417368686674</v>
      </c>
      <c r="H67" s="71">
        <v>147</v>
      </c>
      <c r="I67" s="37">
        <v>0</v>
      </c>
      <c r="J67" s="264">
        <f t="shared" si="3"/>
        <v>3.67307163739037</v>
      </c>
      <c r="M67" s="265">
        <v>22425</v>
      </c>
      <c r="N67" s="265">
        <v>31083</v>
      </c>
    </row>
    <row r="68" spans="1:14" ht="13" customHeight="1" x14ac:dyDescent="0.3">
      <c r="A68" s="113" t="s">
        <v>261</v>
      </c>
      <c r="B68" s="71">
        <v>25490</v>
      </c>
      <c r="C68" s="71"/>
      <c r="D68" s="71">
        <f>'Collection I - 2015'!N68</f>
        <v>109858</v>
      </c>
      <c r="E68" s="112">
        <f t="shared" si="0"/>
        <v>4.3098469988230681</v>
      </c>
      <c r="F68" s="263">
        <f t="shared" si="1"/>
        <v>4.1016585046150487E-2</v>
      </c>
      <c r="G68" s="263">
        <f t="shared" si="2"/>
        <v>2.2966010668317282E-2</v>
      </c>
      <c r="H68" s="71">
        <v>147</v>
      </c>
      <c r="I68" s="37">
        <v>0</v>
      </c>
      <c r="J68" s="264">
        <f t="shared" si="3"/>
        <v>5.7669674382110632</v>
      </c>
      <c r="M68" s="265">
        <v>4506</v>
      </c>
      <c r="N68" s="265">
        <v>2523</v>
      </c>
    </row>
    <row r="69" spans="1:14" ht="13" customHeight="1" x14ac:dyDescent="0.3">
      <c r="A69" s="113" t="s">
        <v>262</v>
      </c>
      <c r="B69" s="71">
        <v>11293</v>
      </c>
      <c r="C69" s="71"/>
      <c r="D69" s="71">
        <f>'Collection I - 2015'!N69</f>
        <v>55176</v>
      </c>
      <c r="E69" s="112">
        <f t="shared" ref="E69:E72" si="4">D69/B69</f>
        <v>4.8858584964137073</v>
      </c>
      <c r="F69" s="263">
        <f t="shared" ref="F69:F72" si="5">M69/$D69</f>
        <v>7.0175438596491224E-2</v>
      </c>
      <c r="G69" s="263">
        <f t="shared" ref="G69:G72" si="6">N69/$D69</f>
        <v>1.0856169348992315E-2</v>
      </c>
      <c r="H69" s="71">
        <v>83</v>
      </c>
      <c r="I69" s="37">
        <v>0</v>
      </c>
      <c r="J69" s="264">
        <f t="shared" ref="J69:J72" si="7">((H69+I69)/B69)*1000</f>
        <v>7.3496856459753834</v>
      </c>
      <c r="M69" s="265">
        <v>3872</v>
      </c>
      <c r="N69" s="265">
        <v>599</v>
      </c>
    </row>
    <row r="70" spans="1:14" ht="13" customHeight="1" x14ac:dyDescent="0.3">
      <c r="A70" s="113" t="s">
        <v>61</v>
      </c>
      <c r="B70" s="71">
        <v>15385</v>
      </c>
      <c r="C70" s="71"/>
      <c r="D70" s="71">
        <f>'Collection I - 2015'!N70</f>
        <v>41704</v>
      </c>
      <c r="E70" s="112">
        <f t="shared" si="4"/>
        <v>2.7106922326941825</v>
      </c>
      <c r="F70" s="263">
        <f t="shared" si="5"/>
        <v>0.11233934394782275</v>
      </c>
      <c r="G70" s="263">
        <f t="shared" si="6"/>
        <v>2.524937655860349E-2</v>
      </c>
      <c r="H70" s="71">
        <v>90</v>
      </c>
      <c r="I70" s="37">
        <v>0</v>
      </c>
      <c r="J70" s="264">
        <f t="shared" si="7"/>
        <v>5.8498537536561583</v>
      </c>
      <c r="M70" s="265">
        <v>4685</v>
      </c>
      <c r="N70" s="265">
        <v>1053</v>
      </c>
    </row>
    <row r="71" spans="1:14" ht="13" customHeight="1" x14ac:dyDescent="0.3">
      <c r="A71" s="135" t="s">
        <v>263</v>
      </c>
      <c r="B71" s="38">
        <v>14568</v>
      </c>
      <c r="C71" s="71"/>
      <c r="D71" s="71">
        <f>'Collection I - 2015'!N71</f>
        <v>116692</v>
      </c>
      <c r="E71" s="112">
        <f t="shared" si="4"/>
        <v>8.0101592531576049</v>
      </c>
      <c r="F71" s="263">
        <f t="shared" si="5"/>
        <v>5.582216433003119E-2</v>
      </c>
      <c r="G71" s="263">
        <f t="shared" si="6"/>
        <v>6.36461796866966E-2</v>
      </c>
      <c r="H71" s="71">
        <v>230</v>
      </c>
      <c r="I71" s="37">
        <v>0</v>
      </c>
      <c r="J71" s="264">
        <f t="shared" si="7"/>
        <v>15.788028555738604</v>
      </c>
      <c r="M71" s="265">
        <v>6514</v>
      </c>
      <c r="N71" s="265">
        <v>7427</v>
      </c>
    </row>
    <row r="72" spans="1:14" ht="13" customHeight="1" x14ac:dyDescent="0.3">
      <c r="A72" s="136" t="s">
        <v>62</v>
      </c>
      <c r="B72" s="128">
        <f>SUM(B4:B71)</f>
        <v>4692850</v>
      </c>
      <c r="C72" s="128" t="s">
        <v>223</v>
      </c>
      <c r="D72" s="128">
        <f>SUM(D4:D71)</f>
        <v>15883574</v>
      </c>
      <c r="E72" s="266">
        <f t="shared" si="4"/>
        <v>3.3846327924395623</v>
      </c>
      <c r="F72" s="267">
        <f t="shared" si="5"/>
        <v>7.6967627059250018E-2</v>
      </c>
      <c r="G72" s="267">
        <f t="shared" si="6"/>
        <v>6.5402849509814356E-2</v>
      </c>
      <c r="H72" s="128">
        <f>SUM(H4:H71)</f>
        <v>21417</v>
      </c>
      <c r="I72" s="128">
        <f>SUM(I4:I71)</f>
        <v>4613</v>
      </c>
      <c r="J72" s="268">
        <f t="shared" si="7"/>
        <v>5.546735991987811</v>
      </c>
      <c r="M72" s="269">
        <f>SUM(M4:M71)</f>
        <v>1222521</v>
      </c>
      <c r="N72" s="269">
        <f>SUM(N4:N71)</f>
        <v>1038831</v>
      </c>
    </row>
    <row r="73" spans="1:14" s="39" customFormat="1" ht="13" x14ac:dyDescent="0.3">
      <c r="A73" s="113" t="s">
        <v>148</v>
      </c>
      <c r="B73" s="70"/>
      <c r="D73" s="70"/>
      <c r="E73" s="111">
        <v>2.5</v>
      </c>
      <c r="F73" s="70"/>
      <c r="G73" s="270">
        <v>0.04</v>
      </c>
      <c r="H73" s="271"/>
      <c r="I73" s="70"/>
      <c r="J73" s="114"/>
    </row>
    <row r="74" spans="1:14" s="39" customFormat="1" ht="13" x14ac:dyDescent="0.3">
      <c r="A74" s="113" t="s">
        <v>84</v>
      </c>
      <c r="B74" s="70"/>
      <c r="C74" s="115"/>
      <c r="D74" s="70"/>
      <c r="E74" s="111">
        <v>3.5</v>
      </c>
      <c r="F74" s="70"/>
      <c r="G74" s="70"/>
      <c r="H74" s="271"/>
      <c r="I74" s="70"/>
      <c r="J74" s="114"/>
    </row>
    <row r="75" spans="1:14" s="39" customFormat="1" ht="13" x14ac:dyDescent="0.3">
      <c r="A75" s="113" t="s">
        <v>229</v>
      </c>
      <c r="B75" s="70"/>
      <c r="C75" s="115"/>
      <c r="D75" s="70"/>
      <c r="E75" s="111">
        <v>4.5</v>
      </c>
      <c r="F75" s="70"/>
      <c r="G75" s="70"/>
      <c r="H75" s="271"/>
      <c r="I75" s="70"/>
      <c r="J75" s="114"/>
    </row>
    <row r="76" spans="1:14" s="39" customFormat="1" ht="13" x14ac:dyDescent="0.3">
      <c r="C76" s="70" t="s">
        <v>224</v>
      </c>
      <c r="H76" s="144"/>
      <c r="J76" s="272"/>
    </row>
  </sheetData>
  <mergeCells count="1">
    <mergeCell ref="A1:J2"/>
  </mergeCells>
  <phoneticPr fontId="0" type="noConversion"/>
  <printOptions horizontalCentered="1" verticalCentered="1" gridLines="1"/>
  <pageMargins left="0.5" right="0.5" top="0.75" bottom="0.75" header="0.5" footer="0.5"/>
  <pageSetup scale="91" fitToHeight="2" orientation="landscape" r:id="rId1"/>
  <headerFooter alignWithMargins="0">
    <oddFooter>&amp;C&amp;"Garamond,Regular"&amp;P</oddFooter>
  </headerFooter>
  <rowBreaks count="1" manualBreakCount="1">
    <brk id="38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zoomScaleNormal="100" workbookViewId="0">
      <pane xSplit="1" ySplit="4" topLeftCell="B59" activePane="bottomRight" state="frozen"/>
      <selection pane="topRight" activeCell="B1" sqref="B1"/>
      <selection pane="bottomLeft" activeCell="A5" sqref="A5"/>
      <selection pane="bottomRight" activeCell="J73" sqref="J73"/>
    </sheetView>
  </sheetViews>
  <sheetFormatPr defaultColWidth="8.81640625" defaultRowHeight="13" x14ac:dyDescent="0.3"/>
  <cols>
    <col min="1" max="1" width="29.1796875" style="70" customWidth="1"/>
    <col min="2" max="2" width="9.81640625" style="70" customWidth="1"/>
    <col min="3" max="3" width="1.81640625" style="70" bestFit="1" customWidth="1"/>
    <col min="4" max="4" width="8.81640625" style="70"/>
    <col min="5" max="7" width="8" style="70" customWidth="1"/>
    <col min="8" max="8" width="9.1796875" style="111"/>
    <col min="9" max="9" width="9.54296875" style="111" bestFit="1" customWidth="1"/>
    <col min="10" max="10" width="9" style="70" customWidth="1"/>
    <col min="11" max="12" width="8.1796875" style="70" customWidth="1"/>
    <col min="13" max="13" width="10" style="230" customWidth="1"/>
    <col min="14" max="14" width="9.1796875" style="70"/>
    <col min="15" max="15" width="9.1796875" style="114"/>
    <col min="16" max="16" width="21" style="117" customWidth="1"/>
    <col min="17" max="16384" width="8.81640625" style="70"/>
  </cols>
  <sheetData>
    <row r="1" spans="1:16" ht="13" customHeight="1" x14ac:dyDescent="0.3">
      <c r="A1" s="369" t="s">
        <v>225</v>
      </c>
      <c r="B1" s="375"/>
      <c r="C1" s="375"/>
      <c r="D1" s="386" t="s">
        <v>226</v>
      </c>
      <c r="E1" s="387"/>
      <c r="F1" s="387"/>
      <c r="G1" s="387"/>
      <c r="H1" s="387"/>
      <c r="I1" s="387"/>
      <c r="J1" s="387"/>
      <c r="K1" s="387"/>
      <c r="L1" s="387"/>
      <c r="M1" s="388"/>
      <c r="N1" s="378"/>
      <c r="O1" s="379"/>
    </row>
    <row r="2" spans="1:16" ht="13" customHeight="1" x14ac:dyDescent="0.3">
      <c r="A2" s="376"/>
      <c r="B2" s="377"/>
      <c r="C2" s="377"/>
      <c r="D2" s="389"/>
      <c r="E2" s="390"/>
      <c r="F2" s="390"/>
      <c r="G2" s="390"/>
      <c r="H2" s="390"/>
      <c r="I2" s="390"/>
      <c r="J2" s="390"/>
      <c r="K2" s="390"/>
      <c r="L2" s="390"/>
      <c r="M2" s="391"/>
      <c r="N2" s="380"/>
      <c r="O2" s="381"/>
    </row>
    <row r="3" spans="1:16" s="130" customFormat="1" ht="13" customHeight="1" x14ac:dyDescent="0.3">
      <c r="A3" s="384" t="s">
        <v>23</v>
      </c>
      <c r="B3" s="366" t="s">
        <v>2</v>
      </c>
      <c r="C3" s="350"/>
      <c r="D3" s="382" t="s">
        <v>67</v>
      </c>
      <c r="E3" s="385"/>
      <c r="F3" s="383"/>
      <c r="G3" s="382" t="s">
        <v>68</v>
      </c>
      <c r="H3" s="385"/>
      <c r="I3" s="385"/>
      <c r="J3" s="383"/>
      <c r="K3" s="382" t="s">
        <v>69</v>
      </c>
      <c r="L3" s="385"/>
      <c r="M3" s="383"/>
      <c r="N3" s="382" t="s">
        <v>228</v>
      </c>
      <c r="O3" s="383"/>
      <c r="P3" s="129"/>
    </row>
    <row r="4" spans="1:16" s="132" customFormat="1" ht="39.5" x14ac:dyDescent="0.35">
      <c r="A4" s="359"/>
      <c r="B4" s="367"/>
      <c r="C4" s="352"/>
      <c r="D4" s="231" t="s">
        <v>70</v>
      </c>
      <c r="E4" s="232" t="s">
        <v>71</v>
      </c>
      <c r="F4" s="233" t="s">
        <v>72</v>
      </c>
      <c r="G4" s="234" t="s">
        <v>73</v>
      </c>
      <c r="H4" s="235" t="s">
        <v>74</v>
      </c>
      <c r="I4" s="235" t="s">
        <v>75</v>
      </c>
      <c r="J4" s="236" t="s">
        <v>76</v>
      </c>
      <c r="K4" s="234" t="s">
        <v>77</v>
      </c>
      <c r="L4" s="232" t="s">
        <v>78</v>
      </c>
      <c r="M4" s="237" t="s">
        <v>79</v>
      </c>
      <c r="N4" s="238" t="s">
        <v>227</v>
      </c>
      <c r="O4" s="239" t="s">
        <v>288</v>
      </c>
      <c r="P4" s="131"/>
    </row>
    <row r="5" spans="1:16" ht="13" customHeight="1" x14ac:dyDescent="0.35">
      <c r="A5" s="113" t="s">
        <v>232</v>
      </c>
      <c r="B5" s="71">
        <v>62577</v>
      </c>
      <c r="C5" s="71"/>
      <c r="D5" s="240">
        <v>2012</v>
      </c>
      <c r="E5" s="241" t="s">
        <v>279</v>
      </c>
      <c r="F5" s="242">
        <v>100264</v>
      </c>
      <c r="G5" s="243" t="s">
        <v>274</v>
      </c>
      <c r="H5" s="37">
        <v>4</v>
      </c>
      <c r="I5" s="112">
        <v>4</v>
      </c>
      <c r="J5" s="230">
        <f>B5/I5</f>
        <v>15644.25</v>
      </c>
      <c r="K5" s="37">
        <v>24</v>
      </c>
      <c r="L5" s="112">
        <v>16.899999999999999</v>
      </c>
      <c r="M5" s="230">
        <f>B5/L5</f>
        <v>3702.7810650887577</v>
      </c>
      <c r="N5" s="244">
        <v>0</v>
      </c>
      <c r="O5" s="245">
        <v>0</v>
      </c>
      <c r="P5" s="133"/>
    </row>
    <row r="6" spans="1:16" ht="13" customHeight="1" x14ac:dyDescent="0.35">
      <c r="A6" s="113" t="s">
        <v>31</v>
      </c>
      <c r="B6" s="71">
        <v>25683</v>
      </c>
      <c r="C6" s="71"/>
      <c r="D6" s="240">
        <v>2015</v>
      </c>
      <c r="E6" s="241" t="s">
        <v>280</v>
      </c>
      <c r="F6" s="220">
        <v>56000</v>
      </c>
      <c r="G6" s="243">
        <v>30000</v>
      </c>
      <c r="H6" s="37">
        <v>2</v>
      </c>
      <c r="I6" s="112">
        <v>2</v>
      </c>
      <c r="J6" s="230">
        <f t="shared" ref="J6:J69" si="0">B6/I6</f>
        <v>12841.5</v>
      </c>
      <c r="K6" s="37">
        <v>19</v>
      </c>
      <c r="L6" s="112">
        <v>14.2</v>
      </c>
      <c r="M6" s="230">
        <f t="shared" ref="M6:M69" si="1">B6/L6</f>
        <v>1808.661971830986</v>
      </c>
      <c r="N6" s="244">
        <v>0</v>
      </c>
      <c r="O6" s="245">
        <v>0</v>
      </c>
      <c r="P6" s="133"/>
    </row>
    <row r="7" spans="1:16" ht="13" customHeight="1" x14ac:dyDescent="0.35">
      <c r="A7" s="113" t="s">
        <v>233</v>
      </c>
      <c r="B7" s="71">
        <v>119455</v>
      </c>
      <c r="C7" s="71"/>
      <c r="D7" s="240">
        <v>1992</v>
      </c>
      <c r="E7" s="241" t="s">
        <v>279</v>
      </c>
      <c r="F7" s="220">
        <v>106964</v>
      </c>
      <c r="G7" s="243">
        <v>38500</v>
      </c>
      <c r="H7" s="37">
        <v>13</v>
      </c>
      <c r="I7" s="112">
        <v>13</v>
      </c>
      <c r="J7" s="230">
        <f t="shared" si="0"/>
        <v>9188.8461538461543</v>
      </c>
      <c r="K7" s="37">
        <v>74</v>
      </c>
      <c r="L7" s="112">
        <v>63.6</v>
      </c>
      <c r="M7" s="230">
        <f t="shared" si="1"/>
        <v>1878.2232704402516</v>
      </c>
      <c r="N7" s="244">
        <v>6</v>
      </c>
      <c r="O7" s="245">
        <v>30</v>
      </c>
      <c r="P7" s="133"/>
    </row>
    <row r="8" spans="1:16" ht="13" customHeight="1" x14ac:dyDescent="0.35">
      <c r="A8" s="113" t="s">
        <v>234</v>
      </c>
      <c r="B8" s="71">
        <v>22842</v>
      </c>
      <c r="C8" s="71"/>
      <c r="D8" s="240">
        <v>2007</v>
      </c>
      <c r="E8" s="241" t="s">
        <v>279</v>
      </c>
      <c r="F8" s="220">
        <v>89108</v>
      </c>
      <c r="G8" s="243" t="s">
        <v>274</v>
      </c>
      <c r="H8" s="37">
        <v>1</v>
      </c>
      <c r="I8" s="112">
        <v>1</v>
      </c>
      <c r="J8" s="230">
        <f t="shared" si="0"/>
        <v>22842</v>
      </c>
      <c r="K8" s="37">
        <v>20</v>
      </c>
      <c r="L8" s="112">
        <v>15.75</v>
      </c>
      <c r="M8" s="230">
        <f t="shared" si="1"/>
        <v>1450.2857142857142</v>
      </c>
      <c r="N8" s="244">
        <v>0</v>
      </c>
      <c r="O8" s="245">
        <v>0</v>
      </c>
      <c r="P8" s="133"/>
    </row>
    <row r="9" spans="1:16" ht="13" customHeight="1" x14ac:dyDescent="0.35">
      <c r="A9" s="113" t="s">
        <v>32</v>
      </c>
      <c r="B9" s="71">
        <v>30263</v>
      </c>
      <c r="C9" s="71"/>
      <c r="D9" s="240">
        <v>2014</v>
      </c>
      <c r="E9" s="241" t="s">
        <v>279</v>
      </c>
      <c r="F9" s="220">
        <v>56000</v>
      </c>
      <c r="G9" s="243" t="s">
        <v>274</v>
      </c>
      <c r="H9" s="37">
        <v>1</v>
      </c>
      <c r="I9" s="112">
        <v>1</v>
      </c>
      <c r="J9" s="230">
        <f t="shared" si="0"/>
        <v>30263</v>
      </c>
      <c r="K9" s="37">
        <v>18</v>
      </c>
      <c r="L9" s="112">
        <v>12.4</v>
      </c>
      <c r="M9" s="230">
        <f t="shared" si="1"/>
        <v>2440.5645161290322</v>
      </c>
      <c r="N9" s="244">
        <v>19</v>
      </c>
      <c r="O9" s="245">
        <v>76</v>
      </c>
      <c r="P9" s="133"/>
    </row>
    <row r="10" spans="1:16" ht="13" customHeight="1" x14ac:dyDescent="0.35">
      <c r="A10" s="113" t="s">
        <v>235</v>
      </c>
      <c r="B10" s="71">
        <v>41103</v>
      </c>
      <c r="C10" s="71"/>
      <c r="D10" s="240">
        <v>1981</v>
      </c>
      <c r="E10" s="241" t="s">
        <v>280</v>
      </c>
      <c r="F10" s="220">
        <v>42286</v>
      </c>
      <c r="G10" s="243" t="s">
        <v>274</v>
      </c>
      <c r="H10" s="37">
        <v>1</v>
      </c>
      <c r="I10" s="112">
        <v>1</v>
      </c>
      <c r="J10" s="230">
        <f t="shared" si="0"/>
        <v>41103</v>
      </c>
      <c r="K10" s="37">
        <v>14</v>
      </c>
      <c r="L10" s="112">
        <v>10.68</v>
      </c>
      <c r="M10" s="230">
        <f t="shared" si="1"/>
        <v>3848.5955056179778</v>
      </c>
      <c r="N10" s="244">
        <v>0</v>
      </c>
      <c r="O10" s="245">
        <v>0</v>
      </c>
      <c r="P10" s="133"/>
    </row>
    <row r="11" spans="1:16" ht="13" customHeight="1" x14ac:dyDescent="0.35">
      <c r="A11" s="113" t="s">
        <v>236</v>
      </c>
      <c r="B11" s="71">
        <v>36462</v>
      </c>
      <c r="C11" s="71"/>
      <c r="D11" s="240">
        <v>2011</v>
      </c>
      <c r="E11" s="241" t="s">
        <v>279</v>
      </c>
      <c r="F11" s="220">
        <v>58266</v>
      </c>
      <c r="G11" s="243">
        <v>33072</v>
      </c>
      <c r="H11" s="37">
        <v>4</v>
      </c>
      <c r="I11" s="112">
        <v>4</v>
      </c>
      <c r="J11" s="230">
        <f t="shared" si="0"/>
        <v>9115.5</v>
      </c>
      <c r="K11" s="37">
        <v>35</v>
      </c>
      <c r="L11" s="112">
        <v>27.68</v>
      </c>
      <c r="M11" s="230">
        <f t="shared" si="1"/>
        <v>1317.2687861271677</v>
      </c>
      <c r="N11" s="244">
        <v>0</v>
      </c>
      <c r="O11" s="245">
        <v>0</v>
      </c>
      <c r="P11" s="133"/>
    </row>
    <row r="12" spans="1:16" ht="13" customHeight="1" x14ac:dyDescent="0.35">
      <c r="A12" s="113" t="s">
        <v>33</v>
      </c>
      <c r="B12" s="71">
        <v>13786</v>
      </c>
      <c r="C12" s="71"/>
      <c r="D12" s="240">
        <v>2000</v>
      </c>
      <c r="E12" s="241" t="s">
        <v>280</v>
      </c>
      <c r="F12" s="220">
        <v>65012</v>
      </c>
      <c r="G12" s="243">
        <v>30000</v>
      </c>
      <c r="H12" s="37">
        <v>0</v>
      </c>
      <c r="I12" s="112">
        <v>0</v>
      </c>
      <c r="J12" s="317" t="s">
        <v>320</v>
      </c>
      <c r="K12" s="37">
        <v>19</v>
      </c>
      <c r="L12" s="112">
        <v>13.05</v>
      </c>
      <c r="M12" s="230">
        <f t="shared" si="1"/>
        <v>1056.3984674329502</v>
      </c>
      <c r="N12" s="244">
        <v>0</v>
      </c>
      <c r="O12" s="245">
        <v>0</v>
      </c>
      <c r="P12" s="133"/>
    </row>
    <row r="13" spans="1:16" ht="13" customHeight="1" x14ac:dyDescent="0.35">
      <c r="A13" s="113" t="s">
        <v>237</v>
      </c>
      <c r="B13" s="71">
        <v>125175</v>
      </c>
      <c r="C13" s="71"/>
      <c r="D13" s="240">
        <v>2012</v>
      </c>
      <c r="E13" s="241" t="s">
        <v>279</v>
      </c>
      <c r="F13" s="220">
        <v>98550</v>
      </c>
      <c r="G13" s="243">
        <v>38938</v>
      </c>
      <c r="H13" s="37">
        <v>12</v>
      </c>
      <c r="I13" s="112">
        <v>12</v>
      </c>
      <c r="J13" s="230">
        <f t="shared" si="0"/>
        <v>10431.25</v>
      </c>
      <c r="K13" s="37">
        <v>97</v>
      </c>
      <c r="L13" s="112">
        <v>74.48</v>
      </c>
      <c r="M13" s="230">
        <f t="shared" si="1"/>
        <v>1680.6525241675618</v>
      </c>
      <c r="N13" s="244">
        <v>4</v>
      </c>
      <c r="O13" s="245">
        <v>2000</v>
      </c>
      <c r="P13" s="133"/>
    </row>
    <row r="14" spans="1:16" ht="13" customHeight="1" x14ac:dyDescent="0.35">
      <c r="A14" s="113" t="s">
        <v>34</v>
      </c>
      <c r="B14" s="71">
        <v>198788</v>
      </c>
      <c r="C14" s="71"/>
      <c r="D14" s="240">
        <v>2012</v>
      </c>
      <c r="E14" s="241" t="s">
        <v>279</v>
      </c>
      <c r="F14" s="220">
        <v>92230</v>
      </c>
      <c r="G14" s="243">
        <v>31990</v>
      </c>
      <c r="H14" s="37">
        <v>17</v>
      </c>
      <c r="I14" s="112">
        <v>15.35</v>
      </c>
      <c r="J14" s="230">
        <f t="shared" si="0"/>
        <v>12950.358306188926</v>
      </c>
      <c r="K14" s="37">
        <v>145</v>
      </c>
      <c r="L14" s="112">
        <v>119.78</v>
      </c>
      <c r="M14" s="230">
        <f t="shared" si="1"/>
        <v>1659.609283686759</v>
      </c>
      <c r="N14" s="244">
        <v>0</v>
      </c>
      <c r="O14" s="245">
        <v>0</v>
      </c>
      <c r="P14" s="133"/>
    </row>
    <row r="15" spans="1:16" ht="13" customHeight="1" x14ac:dyDescent="0.35">
      <c r="A15" s="113" t="s">
        <v>35</v>
      </c>
      <c r="B15" s="71">
        <v>9993</v>
      </c>
      <c r="C15" s="71"/>
      <c r="D15" s="240">
        <v>2015</v>
      </c>
      <c r="E15" s="241" t="s">
        <v>280</v>
      </c>
      <c r="F15" s="220">
        <v>33846</v>
      </c>
      <c r="G15" s="243" t="s">
        <v>274</v>
      </c>
      <c r="H15" s="37">
        <v>0</v>
      </c>
      <c r="I15" s="112">
        <v>0</v>
      </c>
      <c r="J15" s="317" t="s">
        <v>320</v>
      </c>
      <c r="K15" s="37">
        <v>5</v>
      </c>
      <c r="L15" s="112">
        <v>4.88</v>
      </c>
      <c r="M15" s="230">
        <f t="shared" si="1"/>
        <v>2047.7459016393443</v>
      </c>
      <c r="N15" s="244">
        <v>0</v>
      </c>
      <c r="O15" s="245">
        <v>0</v>
      </c>
      <c r="P15" s="133"/>
    </row>
    <row r="16" spans="1:16" ht="13" customHeight="1" x14ac:dyDescent="0.35">
      <c r="A16" s="113" t="s">
        <v>36</v>
      </c>
      <c r="B16" s="71">
        <v>6817</v>
      </c>
      <c r="C16" s="71"/>
      <c r="D16" s="240">
        <v>2014</v>
      </c>
      <c r="E16" s="246" t="s">
        <v>280</v>
      </c>
      <c r="F16" s="220">
        <v>39736</v>
      </c>
      <c r="G16" s="243">
        <v>35000</v>
      </c>
      <c r="H16" s="37">
        <v>0</v>
      </c>
      <c r="I16" s="112">
        <v>0</v>
      </c>
      <c r="J16" s="317" t="s">
        <v>320</v>
      </c>
      <c r="K16" s="37">
        <v>44</v>
      </c>
      <c r="L16" s="112">
        <v>32.950000000000003</v>
      </c>
      <c r="M16" s="230">
        <f t="shared" si="1"/>
        <v>206.88922610015172</v>
      </c>
      <c r="N16" s="244">
        <v>10</v>
      </c>
      <c r="O16" s="245">
        <v>100</v>
      </c>
      <c r="P16" s="133"/>
    </row>
    <row r="17" spans="1:16" ht="13" customHeight="1" x14ac:dyDescent="0.35">
      <c r="A17" s="113" t="s">
        <v>238</v>
      </c>
      <c r="B17" s="71">
        <v>10147</v>
      </c>
      <c r="C17" s="71"/>
      <c r="D17" s="240">
        <v>2009</v>
      </c>
      <c r="E17" s="241" t="s">
        <v>280</v>
      </c>
      <c r="F17" s="220">
        <v>49400</v>
      </c>
      <c r="G17" s="243">
        <v>40000</v>
      </c>
      <c r="H17" s="37">
        <v>1</v>
      </c>
      <c r="I17" s="112">
        <v>0.9</v>
      </c>
      <c r="J17" s="230">
        <f t="shared" si="0"/>
        <v>11274.444444444443</v>
      </c>
      <c r="K17" s="37">
        <v>8</v>
      </c>
      <c r="L17" s="112">
        <v>6.05</v>
      </c>
      <c r="M17" s="230">
        <f t="shared" si="1"/>
        <v>1677.1900826446281</v>
      </c>
      <c r="N17" s="244">
        <v>1</v>
      </c>
      <c r="O17" s="245">
        <v>24</v>
      </c>
      <c r="P17" s="133"/>
    </row>
    <row r="18" spans="1:16" ht="13" customHeight="1" x14ac:dyDescent="0.35">
      <c r="A18" s="113" t="s">
        <v>239</v>
      </c>
      <c r="B18" s="71">
        <v>16295</v>
      </c>
      <c r="C18" s="71"/>
      <c r="D18" s="240">
        <v>1987</v>
      </c>
      <c r="E18" s="241" t="s">
        <v>279</v>
      </c>
      <c r="F18" s="220">
        <v>62335</v>
      </c>
      <c r="G18" s="243">
        <v>40000</v>
      </c>
      <c r="H18" s="37">
        <v>2</v>
      </c>
      <c r="I18" s="112">
        <v>2</v>
      </c>
      <c r="J18" s="230">
        <f t="shared" si="0"/>
        <v>8147.5</v>
      </c>
      <c r="K18" s="37">
        <v>13</v>
      </c>
      <c r="L18" s="112">
        <v>10.73</v>
      </c>
      <c r="M18" s="230">
        <f t="shared" si="1"/>
        <v>1518.6393289841565</v>
      </c>
      <c r="N18" s="244">
        <v>0</v>
      </c>
      <c r="O18" s="245">
        <v>0</v>
      </c>
      <c r="P18" s="133"/>
    </row>
    <row r="19" spans="1:16" ht="13" customHeight="1" x14ac:dyDescent="0.35">
      <c r="A19" s="113" t="s">
        <v>240</v>
      </c>
      <c r="B19" s="71">
        <v>20142</v>
      </c>
      <c r="C19" s="71"/>
      <c r="D19" s="240">
        <v>1977</v>
      </c>
      <c r="E19" s="241" t="s">
        <v>279</v>
      </c>
      <c r="F19" s="220">
        <v>77917</v>
      </c>
      <c r="G19" s="243" t="s">
        <v>274</v>
      </c>
      <c r="H19" s="37">
        <v>1</v>
      </c>
      <c r="I19" s="112">
        <v>1</v>
      </c>
      <c r="J19" s="230">
        <f t="shared" si="0"/>
        <v>20142</v>
      </c>
      <c r="K19" s="37">
        <v>16</v>
      </c>
      <c r="L19" s="112">
        <v>12.18</v>
      </c>
      <c r="M19" s="230">
        <f t="shared" si="1"/>
        <v>1653.6945812807883</v>
      </c>
      <c r="N19" s="244">
        <v>1</v>
      </c>
      <c r="O19" s="245">
        <v>100</v>
      </c>
      <c r="P19" s="133"/>
    </row>
    <row r="20" spans="1:16" ht="13" customHeight="1" x14ac:dyDescent="0.35">
      <c r="A20" s="113" t="s">
        <v>63</v>
      </c>
      <c r="B20" s="71">
        <v>27052</v>
      </c>
      <c r="C20" s="71"/>
      <c r="D20" s="240">
        <v>2015</v>
      </c>
      <c r="E20" s="241" t="s">
        <v>280</v>
      </c>
      <c r="F20" s="220">
        <v>56279</v>
      </c>
      <c r="G20" s="243">
        <v>52000</v>
      </c>
      <c r="H20" s="37">
        <v>2</v>
      </c>
      <c r="I20" s="112">
        <v>2</v>
      </c>
      <c r="J20" s="230">
        <f t="shared" si="0"/>
        <v>13526</v>
      </c>
      <c r="K20" s="37">
        <v>34</v>
      </c>
      <c r="L20" s="112">
        <v>32.299999999999997</v>
      </c>
      <c r="M20" s="230">
        <f t="shared" si="1"/>
        <v>837.52321981424154</v>
      </c>
      <c r="N20" s="244">
        <v>0</v>
      </c>
      <c r="O20" s="245">
        <v>0</v>
      </c>
      <c r="P20" s="133"/>
    </row>
    <row r="21" spans="1:16" ht="13" customHeight="1" x14ac:dyDescent="0.35">
      <c r="A21" s="113" t="s">
        <v>241</v>
      </c>
      <c r="B21" s="71">
        <v>446753</v>
      </c>
      <c r="C21" s="71"/>
      <c r="D21" s="240">
        <v>2013</v>
      </c>
      <c r="E21" s="241" t="s">
        <v>279</v>
      </c>
      <c r="F21" s="220">
        <v>102206</v>
      </c>
      <c r="G21" s="243">
        <v>37293</v>
      </c>
      <c r="H21" s="37">
        <v>112</v>
      </c>
      <c r="I21" s="112">
        <v>111.5</v>
      </c>
      <c r="J21" s="230">
        <f t="shared" si="0"/>
        <v>4006.7533632286995</v>
      </c>
      <c r="K21" s="37">
        <v>568</v>
      </c>
      <c r="L21" s="112">
        <v>400.75</v>
      </c>
      <c r="M21" s="230">
        <f t="shared" si="1"/>
        <v>1114.7922645040549</v>
      </c>
      <c r="N21" s="244">
        <v>1093</v>
      </c>
      <c r="O21" s="245">
        <v>4368</v>
      </c>
      <c r="P21" s="133"/>
    </row>
    <row r="22" spans="1:16" ht="13" customHeight="1" x14ac:dyDescent="0.35">
      <c r="A22" s="113" t="s">
        <v>242</v>
      </c>
      <c r="B22" s="71">
        <v>7307</v>
      </c>
      <c r="C22" s="71"/>
      <c r="D22" s="240">
        <v>2014</v>
      </c>
      <c r="E22" s="241" t="s">
        <v>280</v>
      </c>
      <c r="F22" s="220">
        <v>37440</v>
      </c>
      <c r="G22" s="243">
        <v>36000</v>
      </c>
      <c r="H22" s="37">
        <v>0</v>
      </c>
      <c r="I22" s="112">
        <v>0</v>
      </c>
      <c r="J22" s="317" t="s">
        <v>320</v>
      </c>
      <c r="K22" s="37">
        <v>5</v>
      </c>
      <c r="L22" s="112">
        <v>5</v>
      </c>
      <c r="M22" s="230">
        <f t="shared" si="1"/>
        <v>1461.4</v>
      </c>
      <c r="N22" s="244">
        <v>27</v>
      </c>
      <c r="O22" s="245">
        <v>200</v>
      </c>
      <c r="P22" s="133"/>
    </row>
    <row r="23" spans="1:16" ht="13" customHeight="1" x14ac:dyDescent="0.35">
      <c r="A23" s="113" t="s">
        <v>243</v>
      </c>
      <c r="B23" s="71">
        <v>33743</v>
      </c>
      <c r="C23" s="71"/>
      <c r="D23" s="240">
        <v>2002</v>
      </c>
      <c r="E23" s="241" t="s">
        <v>279</v>
      </c>
      <c r="F23" s="220">
        <v>49920</v>
      </c>
      <c r="G23" s="243">
        <v>35360</v>
      </c>
      <c r="H23" s="37">
        <v>2</v>
      </c>
      <c r="I23" s="112">
        <v>1.3</v>
      </c>
      <c r="J23" s="230">
        <f t="shared" si="0"/>
        <v>25956.153846153844</v>
      </c>
      <c r="K23" s="37">
        <v>23</v>
      </c>
      <c r="L23" s="112">
        <v>17.73</v>
      </c>
      <c r="M23" s="230">
        <f t="shared" si="1"/>
        <v>1903.1584884376762</v>
      </c>
      <c r="N23" s="244">
        <v>4</v>
      </c>
      <c r="O23" s="245">
        <v>400</v>
      </c>
      <c r="P23" s="133"/>
    </row>
    <row r="24" spans="1:16" ht="13" customHeight="1" x14ac:dyDescent="0.35">
      <c r="A24" s="24" t="s">
        <v>303</v>
      </c>
      <c r="B24" s="71">
        <v>20410</v>
      </c>
      <c r="C24" s="71"/>
      <c r="D24" s="240">
        <v>2009</v>
      </c>
      <c r="E24" s="241" t="s">
        <v>280</v>
      </c>
      <c r="F24" s="220">
        <v>31301</v>
      </c>
      <c r="G24" s="243">
        <v>35000</v>
      </c>
      <c r="H24" s="37">
        <v>1</v>
      </c>
      <c r="I24" s="112">
        <v>0.5</v>
      </c>
      <c r="J24" s="230">
        <f t="shared" si="0"/>
        <v>40820</v>
      </c>
      <c r="K24" s="37">
        <v>12</v>
      </c>
      <c r="L24" s="112">
        <v>8.6300000000000008</v>
      </c>
      <c r="M24" s="230">
        <f t="shared" si="1"/>
        <v>2365.0057937427578</v>
      </c>
      <c r="N24" s="244">
        <v>0</v>
      </c>
      <c r="O24" s="245">
        <v>0</v>
      </c>
      <c r="P24" s="133"/>
    </row>
    <row r="25" spans="1:16" ht="13" customHeight="1" x14ac:dyDescent="0.35">
      <c r="A25" s="113" t="s">
        <v>244</v>
      </c>
      <c r="B25" s="71">
        <v>22343</v>
      </c>
      <c r="C25" s="71"/>
      <c r="D25" s="240">
        <v>2014</v>
      </c>
      <c r="E25" s="241" t="s">
        <v>280</v>
      </c>
      <c r="F25" s="220">
        <v>45000</v>
      </c>
      <c r="G25" s="243">
        <v>45000</v>
      </c>
      <c r="H25" s="37">
        <v>1</v>
      </c>
      <c r="I25" s="112">
        <v>1</v>
      </c>
      <c r="J25" s="230">
        <f t="shared" si="0"/>
        <v>22343</v>
      </c>
      <c r="K25" s="37">
        <v>12</v>
      </c>
      <c r="L25" s="112">
        <v>9.43</v>
      </c>
      <c r="M25" s="230">
        <f t="shared" si="1"/>
        <v>2369.3531283138918</v>
      </c>
      <c r="N25" s="244">
        <v>5</v>
      </c>
      <c r="O25" s="245">
        <v>20</v>
      </c>
      <c r="P25" s="133"/>
    </row>
    <row r="26" spans="1:16" ht="13" customHeight="1" x14ac:dyDescent="0.35">
      <c r="A26" s="113" t="s">
        <v>37</v>
      </c>
      <c r="B26" s="71">
        <v>74103</v>
      </c>
      <c r="C26" s="71"/>
      <c r="D26" s="240">
        <v>2004</v>
      </c>
      <c r="E26" s="241" t="s">
        <v>279</v>
      </c>
      <c r="F26" s="220">
        <v>69111</v>
      </c>
      <c r="G26" s="243">
        <v>35000</v>
      </c>
      <c r="H26" s="37">
        <v>5</v>
      </c>
      <c r="I26" s="112">
        <v>5</v>
      </c>
      <c r="J26" s="230">
        <f t="shared" si="0"/>
        <v>14820.6</v>
      </c>
      <c r="K26" s="37">
        <v>27</v>
      </c>
      <c r="L26" s="112">
        <v>27</v>
      </c>
      <c r="M26" s="230">
        <f t="shared" si="1"/>
        <v>2744.5555555555557</v>
      </c>
      <c r="N26" s="244">
        <v>0</v>
      </c>
      <c r="O26" s="245">
        <v>0</v>
      </c>
      <c r="P26" s="133"/>
    </row>
    <row r="27" spans="1:16" ht="13" customHeight="1" x14ac:dyDescent="0.35">
      <c r="A27" s="113" t="s">
        <v>245</v>
      </c>
      <c r="B27" s="71">
        <v>33095</v>
      </c>
      <c r="C27" s="71"/>
      <c r="D27" s="240">
        <v>1989</v>
      </c>
      <c r="E27" s="241" t="s">
        <v>279</v>
      </c>
      <c r="F27" s="220">
        <v>101000</v>
      </c>
      <c r="G27" s="243">
        <v>35000</v>
      </c>
      <c r="H27" s="37">
        <v>4</v>
      </c>
      <c r="I27" s="112">
        <v>4</v>
      </c>
      <c r="J27" s="230">
        <f t="shared" si="0"/>
        <v>8273.75</v>
      </c>
      <c r="K27" s="37">
        <v>28</v>
      </c>
      <c r="L27" s="112">
        <v>22.95</v>
      </c>
      <c r="M27" s="230">
        <f t="shared" si="1"/>
        <v>1442.0479302832243</v>
      </c>
      <c r="N27" s="244">
        <v>10</v>
      </c>
      <c r="O27" s="245">
        <v>126</v>
      </c>
      <c r="P27" s="133"/>
    </row>
    <row r="28" spans="1:16" ht="13" customHeight="1" x14ac:dyDescent="0.35">
      <c r="A28" s="113" t="s">
        <v>38</v>
      </c>
      <c r="B28" s="71">
        <v>15858</v>
      </c>
      <c r="C28" s="71"/>
      <c r="D28" s="240">
        <v>2010</v>
      </c>
      <c r="E28" s="241" t="s">
        <v>279</v>
      </c>
      <c r="F28" s="220">
        <v>59488</v>
      </c>
      <c r="G28" s="243">
        <v>36000</v>
      </c>
      <c r="H28" s="37">
        <v>1</v>
      </c>
      <c r="I28" s="112">
        <v>1</v>
      </c>
      <c r="J28" s="230">
        <f t="shared" si="0"/>
        <v>15858</v>
      </c>
      <c r="K28" s="37">
        <v>21</v>
      </c>
      <c r="L28" s="112">
        <v>17</v>
      </c>
      <c r="M28" s="230">
        <f t="shared" si="1"/>
        <v>932.82352941176475</v>
      </c>
      <c r="N28" s="244">
        <v>15</v>
      </c>
      <c r="O28" s="245">
        <v>525</v>
      </c>
      <c r="P28" s="133"/>
    </row>
    <row r="29" spans="1:16" ht="13" customHeight="1" x14ac:dyDescent="0.35">
      <c r="A29" s="113" t="s">
        <v>246</v>
      </c>
      <c r="B29" s="71">
        <v>31439</v>
      </c>
      <c r="C29" s="71"/>
      <c r="D29" s="240">
        <v>2003</v>
      </c>
      <c r="E29" s="241" t="s">
        <v>280</v>
      </c>
      <c r="F29" s="220">
        <v>68609</v>
      </c>
      <c r="G29" s="243">
        <v>50000</v>
      </c>
      <c r="H29" s="37">
        <v>1</v>
      </c>
      <c r="I29" s="112">
        <v>0.6</v>
      </c>
      <c r="J29" s="317" t="s">
        <v>320</v>
      </c>
      <c r="K29" s="37">
        <v>14</v>
      </c>
      <c r="L29" s="112">
        <v>11.93</v>
      </c>
      <c r="M29" s="230">
        <f t="shared" si="1"/>
        <v>2635.2891869237219</v>
      </c>
      <c r="N29" s="244">
        <v>80</v>
      </c>
      <c r="O29" s="245">
        <v>400</v>
      </c>
      <c r="P29" s="133"/>
    </row>
    <row r="30" spans="1:16" ht="13" customHeight="1" x14ac:dyDescent="0.35">
      <c r="A30" s="113" t="s">
        <v>39</v>
      </c>
      <c r="B30" s="71">
        <v>436275</v>
      </c>
      <c r="C30" s="71"/>
      <c r="D30" s="240">
        <v>2012</v>
      </c>
      <c r="E30" s="241" t="s">
        <v>279</v>
      </c>
      <c r="F30" s="220">
        <v>104078</v>
      </c>
      <c r="G30" s="243">
        <v>32984</v>
      </c>
      <c r="H30" s="37">
        <v>53</v>
      </c>
      <c r="I30" s="112">
        <v>46.38</v>
      </c>
      <c r="J30" s="230">
        <f t="shared" si="0"/>
        <v>9406.5329883570503</v>
      </c>
      <c r="K30" s="37">
        <v>235</v>
      </c>
      <c r="L30" s="112">
        <v>198.63</v>
      </c>
      <c r="M30" s="230">
        <f t="shared" si="1"/>
        <v>2196.4204802899862</v>
      </c>
      <c r="N30" s="244">
        <v>141</v>
      </c>
      <c r="O30" s="245">
        <v>3477.93</v>
      </c>
      <c r="P30" s="133"/>
    </row>
    <row r="31" spans="1:16" ht="13" customHeight="1" x14ac:dyDescent="0.35">
      <c r="A31" s="113" t="s">
        <v>247</v>
      </c>
      <c r="B31" s="71">
        <v>10183</v>
      </c>
      <c r="C31" s="71"/>
      <c r="D31" s="240">
        <v>2004</v>
      </c>
      <c r="E31" s="241" t="s">
        <v>280</v>
      </c>
      <c r="F31" s="220">
        <v>34632</v>
      </c>
      <c r="G31" s="243" t="s">
        <v>274</v>
      </c>
      <c r="H31" s="37">
        <v>0</v>
      </c>
      <c r="I31" s="112">
        <v>0</v>
      </c>
      <c r="J31" s="317" t="s">
        <v>320</v>
      </c>
      <c r="K31" s="37">
        <v>7</v>
      </c>
      <c r="L31" s="112">
        <v>5.53</v>
      </c>
      <c r="M31" s="230">
        <f t="shared" si="1"/>
        <v>1841.4104882459312</v>
      </c>
      <c r="N31" s="244">
        <v>0</v>
      </c>
      <c r="O31" s="245">
        <v>0</v>
      </c>
      <c r="P31" s="133"/>
    </row>
    <row r="32" spans="1:16" ht="13" customHeight="1" x14ac:dyDescent="0.35">
      <c r="A32" s="113" t="s">
        <v>64</v>
      </c>
      <c r="B32" s="71">
        <v>1205</v>
      </c>
      <c r="C32" s="71"/>
      <c r="D32" s="240">
        <v>2007</v>
      </c>
      <c r="E32" s="241" t="s">
        <v>280</v>
      </c>
      <c r="F32" s="247" t="s">
        <v>287</v>
      </c>
      <c r="G32" s="243" t="s">
        <v>274</v>
      </c>
      <c r="H32" s="217">
        <v>0</v>
      </c>
      <c r="I32" s="112">
        <v>0</v>
      </c>
      <c r="J32" s="317" t="s">
        <v>320</v>
      </c>
      <c r="K32" s="37">
        <v>1</v>
      </c>
      <c r="L32" s="112">
        <v>1</v>
      </c>
      <c r="M32" s="230">
        <f t="shared" si="1"/>
        <v>1205</v>
      </c>
      <c r="N32" s="244">
        <v>25</v>
      </c>
      <c r="O32" s="245">
        <v>625</v>
      </c>
      <c r="P32" s="133"/>
    </row>
    <row r="33" spans="1:16" ht="13" customHeight="1" x14ac:dyDescent="0.35">
      <c r="A33" s="113" t="s">
        <v>40</v>
      </c>
      <c r="B33" s="71">
        <v>240098</v>
      </c>
      <c r="C33" s="71"/>
      <c r="D33" s="240">
        <v>2005</v>
      </c>
      <c r="E33" s="241" t="s">
        <v>279</v>
      </c>
      <c r="F33" s="220">
        <v>98640</v>
      </c>
      <c r="G33" s="243">
        <v>39208</v>
      </c>
      <c r="H33" s="37">
        <v>31</v>
      </c>
      <c r="I33" s="112">
        <v>30.5</v>
      </c>
      <c r="J33" s="230">
        <f t="shared" si="0"/>
        <v>7872.0655737704919</v>
      </c>
      <c r="K33" s="37">
        <v>137</v>
      </c>
      <c r="L33" s="112">
        <v>122.5</v>
      </c>
      <c r="M33" s="230">
        <f t="shared" si="1"/>
        <v>1959.9836734693877</v>
      </c>
      <c r="N33" s="244">
        <v>0</v>
      </c>
      <c r="O33" s="245">
        <v>0</v>
      </c>
      <c r="P33" s="133"/>
    </row>
    <row r="34" spans="1:16" ht="13" customHeight="1" x14ac:dyDescent="0.35">
      <c r="A34" s="113" t="s">
        <v>41</v>
      </c>
      <c r="B34" s="71">
        <v>98325</v>
      </c>
      <c r="C34" s="71"/>
      <c r="D34" s="240">
        <v>2013</v>
      </c>
      <c r="E34" s="241" t="s">
        <v>279</v>
      </c>
      <c r="F34" s="220">
        <v>80631</v>
      </c>
      <c r="G34" s="243">
        <v>45552</v>
      </c>
      <c r="H34" s="37">
        <v>11</v>
      </c>
      <c r="I34" s="112">
        <v>10.5</v>
      </c>
      <c r="J34" s="230">
        <f t="shared" si="0"/>
        <v>9364.2857142857138</v>
      </c>
      <c r="K34" s="37">
        <v>73</v>
      </c>
      <c r="L34" s="112">
        <v>69.13</v>
      </c>
      <c r="M34" s="230">
        <f t="shared" si="1"/>
        <v>1422.320266165196</v>
      </c>
      <c r="N34" s="244">
        <v>0</v>
      </c>
      <c r="O34" s="245">
        <v>0</v>
      </c>
      <c r="P34" s="133"/>
    </row>
    <row r="35" spans="1:16" ht="13" customHeight="1" x14ac:dyDescent="0.35">
      <c r="A35" s="113" t="s">
        <v>42</v>
      </c>
      <c r="B35" s="71">
        <v>14974</v>
      </c>
      <c r="C35" s="71"/>
      <c r="D35" s="240">
        <v>2006</v>
      </c>
      <c r="E35" s="241" t="s">
        <v>280</v>
      </c>
      <c r="F35" s="220">
        <v>40500</v>
      </c>
      <c r="G35" s="243">
        <v>32000</v>
      </c>
      <c r="H35" s="37">
        <v>0</v>
      </c>
      <c r="I35" s="112">
        <v>0</v>
      </c>
      <c r="J35" s="317" t="s">
        <v>320</v>
      </c>
      <c r="K35" s="37">
        <v>15</v>
      </c>
      <c r="L35" s="112">
        <v>9.08</v>
      </c>
      <c r="M35" s="230">
        <f t="shared" si="1"/>
        <v>1649.1189427312775</v>
      </c>
      <c r="N35" s="244">
        <v>0</v>
      </c>
      <c r="O35" s="245">
        <v>0</v>
      </c>
      <c r="P35" s="133"/>
    </row>
    <row r="36" spans="1:16" ht="13" customHeight="1" x14ac:dyDescent="0.35">
      <c r="A36" s="113" t="s">
        <v>43</v>
      </c>
      <c r="B36" s="71">
        <v>47774</v>
      </c>
      <c r="C36" s="71"/>
      <c r="D36" s="240">
        <v>2005</v>
      </c>
      <c r="E36" s="241" t="s">
        <v>279</v>
      </c>
      <c r="F36" s="220">
        <v>78796</v>
      </c>
      <c r="G36" s="243">
        <v>37000</v>
      </c>
      <c r="H36" s="37">
        <v>4</v>
      </c>
      <c r="I36" s="112">
        <v>4</v>
      </c>
      <c r="J36" s="230">
        <f t="shared" si="0"/>
        <v>11943.5</v>
      </c>
      <c r="K36" s="37">
        <v>33</v>
      </c>
      <c r="L36" s="112">
        <v>31.18</v>
      </c>
      <c r="M36" s="230">
        <f t="shared" si="1"/>
        <v>1532.2001282873637</v>
      </c>
      <c r="N36" s="244">
        <v>1</v>
      </c>
      <c r="O36" s="245">
        <v>104</v>
      </c>
      <c r="P36" s="133"/>
    </row>
    <row r="37" spans="1:16" ht="13" customHeight="1" x14ac:dyDescent="0.35">
      <c r="A37" s="113" t="s">
        <v>248</v>
      </c>
      <c r="B37" s="71">
        <v>137788</v>
      </c>
      <c r="C37" s="71"/>
      <c r="D37" s="240">
        <v>2010</v>
      </c>
      <c r="E37" s="241" t="s">
        <v>279</v>
      </c>
      <c r="F37" s="220">
        <v>80400</v>
      </c>
      <c r="G37" s="243">
        <v>38000</v>
      </c>
      <c r="H37" s="37">
        <v>19</v>
      </c>
      <c r="I37" s="112">
        <v>19</v>
      </c>
      <c r="J37" s="230">
        <f t="shared" si="0"/>
        <v>7252</v>
      </c>
      <c r="K37" s="37">
        <v>83</v>
      </c>
      <c r="L37" s="112">
        <v>66.13</v>
      </c>
      <c r="M37" s="230">
        <f t="shared" si="1"/>
        <v>2083.592923030395</v>
      </c>
      <c r="N37" s="244">
        <v>21</v>
      </c>
      <c r="O37" s="245">
        <v>600</v>
      </c>
      <c r="P37" s="133"/>
    </row>
    <row r="38" spans="1:16" ht="13" customHeight="1" x14ac:dyDescent="0.35">
      <c r="A38" s="113" t="s">
        <v>44</v>
      </c>
      <c r="B38" s="71">
        <v>11514</v>
      </c>
      <c r="C38" s="71"/>
      <c r="D38" s="240">
        <v>2003</v>
      </c>
      <c r="E38" s="241" t="s">
        <v>280</v>
      </c>
      <c r="F38" s="220">
        <v>40518</v>
      </c>
      <c r="G38" s="243" t="s">
        <v>274</v>
      </c>
      <c r="H38" s="37">
        <v>0</v>
      </c>
      <c r="I38" s="112">
        <v>0</v>
      </c>
      <c r="J38" s="317" t="s">
        <v>320</v>
      </c>
      <c r="K38" s="37">
        <v>4</v>
      </c>
      <c r="L38" s="112">
        <v>2</v>
      </c>
      <c r="M38" s="230">
        <f t="shared" si="1"/>
        <v>5757</v>
      </c>
      <c r="N38" s="244">
        <v>15</v>
      </c>
      <c r="O38" s="245">
        <v>60</v>
      </c>
      <c r="P38" s="133"/>
    </row>
    <row r="39" spans="1:16" ht="13" customHeight="1" x14ac:dyDescent="0.35">
      <c r="A39" s="113" t="s">
        <v>45</v>
      </c>
      <c r="B39" s="71">
        <v>26395</v>
      </c>
      <c r="C39" s="71"/>
      <c r="D39" s="240">
        <v>2008</v>
      </c>
      <c r="E39" s="241" t="s">
        <v>280</v>
      </c>
      <c r="F39" s="220">
        <v>53318</v>
      </c>
      <c r="G39" s="243">
        <v>42000</v>
      </c>
      <c r="H39" s="37">
        <v>0</v>
      </c>
      <c r="I39" s="112">
        <v>0</v>
      </c>
      <c r="J39" s="317" t="s">
        <v>320</v>
      </c>
      <c r="K39" s="37">
        <v>8</v>
      </c>
      <c r="L39" s="112">
        <v>6.75</v>
      </c>
      <c r="M39" s="230">
        <f t="shared" si="1"/>
        <v>3910.3703703703704</v>
      </c>
      <c r="N39" s="244">
        <v>2</v>
      </c>
      <c r="O39" s="245">
        <v>76</v>
      </c>
      <c r="P39" s="133"/>
    </row>
    <row r="40" spans="1:16" ht="13" customHeight="1" x14ac:dyDescent="0.35">
      <c r="A40" s="113" t="s">
        <v>46</v>
      </c>
      <c r="B40" s="71">
        <v>11943</v>
      </c>
      <c r="C40" s="71"/>
      <c r="D40" s="240">
        <v>2014</v>
      </c>
      <c r="E40" s="241" t="s">
        <v>280</v>
      </c>
      <c r="F40" s="220">
        <v>24000</v>
      </c>
      <c r="G40" s="243" t="s">
        <v>274</v>
      </c>
      <c r="H40" s="37">
        <v>0</v>
      </c>
      <c r="I40" s="112">
        <v>0</v>
      </c>
      <c r="J40" s="317" t="s">
        <v>320</v>
      </c>
      <c r="K40" s="37">
        <v>3</v>
      </c>
      <c r="L40" s="112">
        <v>2</v>
      </c>
      <c r="M40" s="230">
        <f t="shared" si="1"/>
        <v>5971.5</v>
      </c>
      <c r="N40" s="244">
        <v>0</v>
      </c>
      <c r="O40" s="245">
        <v>0</v>
      </c>
      <c r="P40" s="133"/>
    </row>
    <row r="41" spans="1:16" ht="13" customHeight="1" x14ac:dyDescent="0.35">
      <c r="A41" s="113" t="s">
        <v>47</v>
      </c>
      <c r="B41" s="71">
        <v>39179</v>
      </c>
      <c r="C41" s="71"/>
      <c r="D41" s="248">
        <v>2015</v>
      </c>
      <c r="E41" s="241" t="s">
        <v>279</v>
      </c>
      <c r="F41" s="220">
        <v>82215</v>
      </c>
      <c r="G41" s="243">
        <v>40622</v>
      </c>
      <c r="H41" s="37">
        <v>1</v>
      </c>
      <c r="I41" s="112">
        <v>1</v>
      </c>
      <c r="J41" s="230">
        <f t="shared" si="0"/>
        <v>39179</v>
      </c>
      <c r="K41" s="37">
        <v>30</v>
      </c>
      <c r="L41" s="112">
        <v>27.15</v>
      </c>
      <c r="M41" s="230">
        <f t="shared" si="1"/>
        <v>1443.0570902394109</v>
      </c>
      <c r="N41" s="244">
        <v>0</v>
      </c>
      <c r="O41" s="245">
        <v>0</v>
      </c>
      <c r="P41" s="133"/>
    </row>
    <row r="42" spans="1:16" ht="13" customHeight="1" x14ac:dyDescent="0.35">
      <c r="A42" s="113" t="s">
        <v>249</v>
      </c>
      <c r="B42" s="71">
        <v>389617</v>
      </c>
      <c r="C42" s="71"/>
      <c r="D42" s="240">
        <v>2011</v>
      </c>
      <c r="E42" s="241" t="s">
        <v>279</v>
      </c>
      <c r="F42" s="220">
        <v>143412</v>
      </c>
      <c r="G42" s="243">
        <v>33524</v>
      </c>
      <c r="H42" s="37">
        <v>52</v>
      </c>
      <c r="I42" s="112">
        <v>45.5</v>
      </c>
      <c r="J42" s="230">
        <f t="shared" si="0"/>
        <v>8563.0109890109889</v>
      </c>
      <c r="K42" s="37">
        <v>217</v>
      </c>
      <c r="L42" s="112">
        <v>178.58</v>
      </c>
      <c r="M42" s="230">
        <f t="shared" si="1"/>
        <v>2181.7504759771527</v>
      </c>
      <c r="N42" s="244">
        <v>313</v>
      </c>
      <c r="O42" s="245">
        <v>2903</v>
      </c>
      <c r="P42" s="133"/>
    </row>
    <row r="43" spans="1:16" ht="13" customHeight="1" x14ac:dyDescent="0.35">
      <c r="A43" s="113" t="s">
        <v>250</v>
      </c>
      <c r="B43" s="71">
        <v>77333</v>
      </c>
      <c r="C43" s="71"/>
      <c r="D43" s="240">
        <v>2015</v>
      </c>
      <c r="E43" s="241" t="s">
        <v>280</v>
      </c>
      <c r="F43" s="220">
        <v>39614</v>
      </c>
      <c r="G43" s="243">
        <v>25000</v>
      </c>
      <c r="H43" s="37">
        <v>3</v>
      </c>
      <c r="I43" s="112">
        <v>2</v>
      </c>
      <c r="J43" s="230">
        <f t="shared" si="0"/>
        <v>38666.5</v>
      </c>
      <c r="K43" s="37">
        <v>18</v>
      </c>
      <c r="L43" s="112">
        <v>14.2</v>
      </c>
      <c r="M43" s="230">
        <f t="shared" si="1"/>
        <v>5445.9859154929582</v>
      </c>
      <c r="N43" s="244">
        <v>0</v>
      </c>
      <c r="O43" s="245">
        <v>0</v>
      </c>
      <c r="P43" s="133"/>
    </row>
    <row r="44" spans="1:16" ht="13" customHeight="1" x14ac:dyDescent="0.35">
      <c r="A44" s="113" t="s">
        <v>65</v>
      </c>
      <c r="B44" s="71">
        <v>156761</v>
      </c>
      <c r="C44" s="71"/>
      <c r="D44" s="240">
        <v>2010</v>
      </c>
      <c r="E44" s="241" t="s">
        <v>279</v>
      </c>
      <c r="F44" s="220">
        <v>92083</v>
      </c>
      <c r="G44" s="243">
        <v>36517</v>
      </c>
      <c r="H44" s="37">
        <v>12</v>
      </c>
      <c r="I44" s="112">
        <v>10.58</v>
      </c>
      <c r="J44" s="230">
        <f t="shared" si="0"/>
        <v>14816.729678638942</v>
      </c>
      <c r="K44" s="37">
        <v>125</v>
      </c>
      <c r="L44" s="112">
        <v>103.2</v>
      </c>
      <c r="M44" s="230">
        <f t="shared" si="1"/>
        <v>1519.0019379844962</v>
      </c>
      <c r="N44" s="244">
        <v>0</v>
      </c>
      <c r="O44" s="245">
        <v>0</v>
      </c>
      <c r="P44" s="133"/>
    </row>
    <row r="45" spans="1:16" ht="13" customHeight="1" x14ac:dyDescent="0.35">
      <c r="A45" s="113" t="s">
        <v>251</v>
      </c>
      <c r="B45" s="71">
        <v>23495</v>
      </c>
      <c r="C45" s="71"/>
      <c r="D45" s="240">
        <v>2014</v>
      </c>
      <c r="E45" s="241" t="s">
        <v>280</v>
      </c>
      <c r="F45" s="247" t="s">
        <v>306</v>
      </c>
      <c r="G45" s="243">
        <v>44782</v>
      </c>
      <c r="H45" s="37">
        <v>0</v>
      </c>
      <c r="I45" s="112">
        <v>0</v>
      </c>
      <c r="J45" s="317" t="s">
        <v>320</v>
      </c>
      <c r="K45" s="37">
        <v>14</v>
      </c>
      <c r="L45" s="112">
        <v>14</v>
      </c>
      <c r="M45" s="230">
        <f t="shared" si="1"/>
        <v>1678.2142857142858</v>
      </c>
      <c r="N45" s="244">
        <v>8</v>
      </c>
      <c r="O45" s="245">
        <v>192</v>
      </c>
      <c r="P45" s="133"/>
    </row>
    <row r="46" spans="1:16" ht="13" customHeight="1" x14ac:dyDescent="0.35">
      <c r="A46" s="113" t="s">
        <v>48</v>
      </c>
      <c r="B46" s="71">
        <v>22251</v>
      </c>
      <c r="C46" s="71"/>
      <c r="D46" s="240">
        <v>1993</v>
      </c>
      <c r="E46" s="241" t="s">
        <v>279</v>
      </c>
      <c r="F46" s="220">
        <v>78672</v>
      </c>
      <c r="G46" s="243">
        <v>45000</v>
      </c>
      <c r="H46" s="37">
        <v>1</v>
      </c>
      <c r="I46" s="112">
        <v>1</v>
      </c>
      <c r="J46" s="230">
        <f t="shared" si="0"/>
        <v>22251</v>
      </c>
      <c r="K46" s="37">
        <v>24</v>
      </c>
      <c r="L46" s="112">
        <v>19.73</v>
      </c>
      <c r="M46" s="230">
        <f t="shared" si="1"/>
        <v>1127.7749619868221</v>
      </c>
      <c r="N46" s="244">
        <v>8</v>
      </c>
      <c r="O46" s="245">
        <v>720</v>
      </c>
      <c r="P46" s="133"/>
    </row>
    <row r="47" spans="1:16" ht="13" customHeight="1" x14ac:dyDescent="0.35">
      <c r="A47" s="113" t="s">
        <v>49</v>
      </c>
      <c r="B47" s="71">
        <v>132141</v>
      </c>
      <c r="C47" s="71"/>
      <c r="D47" s="240">
        <v>2014</v>
      </c>
      <c r="E47" s="241" t="s">
        <v>279</v>
      </c>
      <c r="F47" s="220">
        <v>81681</v>
      </c>
      <c r="G47" s="243">
        <v>25980</v>
      </c>
      <c r="H47" s="37">
        <v>7</v>
      </c>
      <c r="I47" s="112">
        <v>4.78</v>
      </c>
      <c r="J47" s="230">
        <f t="shared" si="0"/>
        <v>27644.560669456067</v>
      </c>
      <c r="K47" s="37">
        <v>93</v>
      </c>
      <c r="L47" s="112">
        <v>72.930000000000007</v>
      </c>
      <c r="M47" s="230">
        <f t="shared" si="1"/>
        <v>1811.8881118881118</v>
      </c>
      <c r="N47" s="244">
        <v>220</v>
      </c>
      <c r="O47" s="245">
        <v>2014.75</v>
      </c>
      <c r="P47" s="133"/>
    </row>
    <row r="48" spans="1:16" ht="13" customHeight="1" x14ac:dyDescent="0.35">
      <c r="A48" s="113" t="s">
        <v>252</v>
      </c>
      <c r="B48" s="71">
        <v>8593</v>
      </c>
      <c r="C48" s="71"/>
      <c r="D48" s="240">
        <v>1996</v>
      </c>
      <c r="E48" s="241" t="s">
        <v>279</v>
      </c>
      <c r="F48" s="220">
        <v>69300</v>
      </c>
      <c r="G48" s="243">
        <v>35000</v>
      </c>
      <c r="H48" s="37">
        <v>1</v>
      </c>
      <c r="I48" s="112">
        <v>1</v>
      </c>
      <c r="J48" s="230">
        <f t="shared" si="0"/>
        <v>8593</v>
      </c>
      <c r="K48" s="37">
        <v>8</v>
      </c>
      <c r="L48" s="112">
        <v>6.1</v>
      </c>
      <c r="M48" s="230">
        <f t="shared" si="1"/>
        <v>1408.688524590164</v>
      </c>
      <c r="N48" s="244">
        <v>0</v>
      </c>
      <c r="O48" s="245">
        <v>0</v>
      </c>
      <c r="P48" s="133"/>
    </row>
    <row r="49" spans="1:16" ht="13" customHeight="1" x14ac:dyDescent="0.35">
      <c r="A49" s="113" t="s">
        <v>50</v>
      </c>
      <c r="B49" s="71">
        <v>20523</v>
      </c>
      <c r="C49" s="71"/>
      <c r="D49" s="240">
        <v>2010</v>
      </c>
      <c r="E49" s="241" t="s">
        <v>279</v>
      </c>
      <c r="F49" s="220">
        <v>54912</v>
      </c>
      <c r="G49" s="243">
        <v>46000</v>
      </c>
      <c r="H49" s="37">
        <v>1</v>
      </c>
      <c r="I49" s="112">
        <v>0.88</v>
      </c>
      <c r="J49" s="230">
        <f t="shared" si="0"/>
        <v>23321.590909090908</v>
      </c>
      <c r="K49" s="37">
        <v>11</v>
      </c>
      <c r="L49" s="112">
        <v>9.6300000000000008</v>
      </c>
      <c r="M49" s="230">
        <f t="shared" si="1"/>
        <v>2131.1526479750778</v>
      </c>
      <c r="N49" s="244">
        <v>0</v>
      </c>
      <c r="O49" s="245">
        <v>0</v>
      </c>
      <c r="P49" s="133"/>
    </row>
    <row r="50" spans="1:16" ht="13" customHeight="1" x14ac:dyDescent="0.35">
      <c r="A50" s="113" t="s">
        <v>253</v>
      </c>
      <c r="B50" s="71">
        <v>24186</v>
      </c>
      <c r="C50" s="71"/>
      <c r="D50" s="240">
        <v>2014</v>
      </c>
      <c r="E50" s="241" t="s">
        <v>280</v>
      </c>
      <c r="F50" s="220">
        <v>47383</v>
      </c>
      <c r="G50" s="243">
        <v>30000</v>
      </c>
      <c r="H50" s="37">
        <v>0</v>
      </c>
      <c r="I50" s="112">
        <v>0</v>
      </c>
      <c r="J50" s="317" t="s">
        <v>320</v>
      </c>
      <c r="K50" s="37">
        <v>13</v>
      </c>
      <c r="L50" s="112">
        <v>9.58</v>
      </c>
      <c r="M50" s="230">
        <f t="shared" si="1"/>
        <v>2524.6346555323589</v>
      </c>
      <c r="N50" s="244">
        <v>0</v>
      </c>
      <c r="O50" s="245">
        <v>0</v>
      </c>
      <c r="P50" s="133"/>
    </row>
    <row r="51" spans="1:16" ht="13" customHeight="1" x14ac:dyDescent="0.35">
      <c r="A51" s="113" t="s">
        <v>254</v>
      </c>
      <c r="B51" s="71">
        <v>251460</v>
      </c>
      <c r="C51" s="71"/>
      <c r="D51" s="240">
        <v>2015</v>
      </c>
      <c r="E51" s="241" t="s">
        <v>279</v>
      </c>
      <c r="F51" s="220">
        <v>125000</v>
      </c>
      <c r="G51" s="243">
        <v>42681</v>
      </c>
      <c r="H51" s="37">
        <v>21</v>
      </c>
      <c r="I51" s="112">
        <v>20.399999999999999</v>
      </c>
      <c r="J51" s="230">
        <f t="shared" si="0"/>
        <v>12326.470588235296</v>
      </c>
      <c r="K51" s="37">
        <v>270</v>
      </c>
      <c r="L51" s="112">
        <v>184.85</v>
      </c>
      <c r="M51" s="230">
        <f t="shared" si="1"/>
        <v>1360.3462266702732</v>
      </c>
      <c r="N51" s="244">
        <v>15</v>
      </c>
      <c r="O51" s="245">
        <v>3016</v>
      </c>
      <c r="P51" s="133"/>
    </row>
    <row r="52" spans="1:16" ht="13" customHeight="1" x14ac:dyDescent="0.35">
      <c r="A52" s="113" t="s">
        <v>51</v>
      </c>
      <c r="B52" s="71">
        <v>4353</v>
      </c>
      <c r="C52" s="71"/>
      <c r="D52" s="240">
        <v>2004</v>
      </c>
      <c r="E52" s="241" t="s">
        <v>279</v>
      </c>
      <c r="F52" s="220">
        <v>41770</v>
      </c>
      <c r="G52" s="243">
        <v>15000</v>
      </c>
      <c r="H52" s="37">
        <v>1</v>
      </c>
      <c r="I52" s="112">
        <v>1</v>
      </c>
      <c r="J52" s="230">
        <f t="shared" si="0"/>
        <v>4353</v>
      </c>
      <c r="K52" s="37">
        <v>7</v>
      </c>
      <c r="L52" s="112">
        <v>5.3</v>
      </c>
      <c r="M52" s="230">
        <f t="shared" si="1"/>
        <v>821.32075471698113</v>
      </c>
      <c r="N52" s="244">
        <v>5</v>
      </c>
      <c r="O52" s="245">
        <v>180</v>
      </c>
      <c r="P52" s="133"/>
    </row>
    <row r="53" spans="1:16" ht="13" customHeight="1" x14ac:dyDescent="0.35">
      <c r="A53" s="113" t="s">
        <v>52</v>
      </c>
      <c r="B53" s="71">
        <v>45408</v>
      </c>
      <c r="C53" s="71"/>
      <c r="D53" s="240">
        <v>1991</v>
      </c>
      <c r="E53" s="241" t="s">
        <v>279</v>
      </c>
      <c r="F53" s="220">
        <v>74672</v>
      </c>
      <c r="G53" s="243">
        <v>30000</v>
      </c>
      <c r="H53" s="37">
        <v>1</v>
      </c>
      <c r="I53" s="112">
        <v>1</v>
      </c>
      <c r="J53" s="230">
        <f t="shared" si="0"/>
        <v>45408</v>
      </c>
      <c r="K53" s="37">
        <v>8</v>
      </c>
      <c r="L53" s="112">
        <v>6.45</v>
      </c>
      <c r="M53" s="230">
        <f t="shared" si="1"/>
        <v>7040</v>
      </c>
      <c r="N53" s="244">
        <v>6</v>
      </c>
      <c r="O53" s="245">
        <v>773</v>
      </c>
      <c r="P53" s="133"/>
    </row>
    <row r="54" spans="1:16" ht="13" customHeight="1" x14ac:dyDescent="0.35">
      <c r="A54" s="113" t="s">
        <v>53</v>
      </c>
      <c r="B54" s="71">
        <v>52812</v>
      </c>
      <c r="C54" s="71"/>
      <c r="D54" s="240">
        <v>2013</v>
      </c>
      <c r="E54" s="241" t="s">
        <v>279</v>
      </c>
      <c r="F54" s="220">
        <v>86445</v>
      </c>
      <c r="G54" s="243">
        <v>48497</v>
      </c>
      <c r="H54" s="37">
        <v>10</v>
      </c>
      <c r="I54" s="112">
        <v>10</v>
      </c>
      <c r="J54" s="230">
        <f t="shared" si="0"/>
        <v>5281.2</v>
      </c>
      <c r="K54" s="37">
        <v>72</v>
      </c>
      <c r="L54" s="112">
        <v>53.6</v>
      </c>
      <c r="M54" s="230">
        <f t="shared" si="1"/>
        <v>985.29850746268653</v>
      </c>
      <c r="N54" s="244">
        <v>19</v>
      </c>
      <c r="O54" s="245">
        <v>78.25</v>
      </c>
      <c r="P54" s="133"/>
    </row>
    <row r="55" spans="1:16" ht="13" customHeight="1" x14ac:dyDescent="0.35">
      <c r="A55" s="113" t="s">
        <v>255</v>
      </c>
      <c r="B55" s="71">
        <v>21567</v>
      </c>
      <c r="C55" s="71"/>
      <c r="D55" s="240">
        <v>2013</v>
      </c>
      <c r="E55" s="241" t="s">
        <v>280</v>
      </c>
      <c r="F55" s="220">
        <v>47008</v>
      </c>
      <c r="G55" s="243">
        <v>40000</v>
      </c>
      <c r="H55" s="37">
        <v>1</v>
      </c>
      <c r="I55" s="112">
        <v>1</v>
      </c>
      <c r="J55" s="230">
        <f t="shared" si="0"/>
        <v>21567</v>
      </c>
      <c r="K55" s="37">
        <v>15</v>
      </c>
      <c r="L55" s="112">
        <v>13.88</v>
      </c>
      <c r="M55" s="230">
        <f t="shared" si="1"/>
        <v>1553.8184438040346</v>
      </c>
      <c r="N55" s="244">
        <v>30</v>
      </c>
      <c r="O55" s="245">
        <v>150</v>
      </c>
      <c r="P55" s="133"/>
    </row>
    <row r="56" spans="1:16" ht="13" customHeight="1" x14ac:dyDescent="0.35">
      <c r="A56" s="113" t="s">
        <v>54</v>
      </c>
      <c r="B56" s="71">
        <v>43626</v>
      </c>
      <c r="C56" s="71"/>
      <c r="D56" s="240" t="s">
        <v>274</v>
      </c>
      <c r="E56" s="241" t="s">
        <v>280</v>
      </c>
      <c r="F56" s="220">
        <v>61670</v>
      </c>
      <c r="G56" s="243">
        <v>47575</v>
      </c>
      <c r="H56" s="37">
        <v>4</v>
      </c>
      <c r="I56" s="112">
        <v>4</v>
      </c>
      <c r="J56" s="230">
        <f t="shared" si="0"/>
        <v>10906.5</v>
      </c>
      <c r="K56" s="37">
        <v>41</v>
      </c>
      <c r="L56" s="112">
        <v>29.93</v>
      </c>
      <c r="M56" s="230">
        <f t="shared" si="1"/>
        <v>1457.6010691613765</v>
      </c>
      <c r="N56" s="244">
        <v>0</v>
      </c>
      <c r="O56" s="245">
        <v>0</v>
      </c>
      <c r="P56" s="133"/>
    </row>
    <row r="57" spans="1:16" ht="13" customHeight="1" x14ac:dyDescent="0.35">
      <c r="A57" s="113" t="s">
        <v>55</v>
      </c>
      <c r="B57" s="71">
        <v>53835</v>
      </c>
      <c r="C57" s="71"/>
      <c r="D57" s="240">
        <v>2010</v>
      </c>
      <c r="E57" s="241" t="s">
        <v>280</v>
      </c>
      <c r="F57" s="220">
        <v>78880</v>
      </c>
      <c r="G57" s="243">
        <v>30000</v>
      </c>
      <c r="H57" s="37">
        <v>3</v>
      </c>
      <c r="I57" s="112">
        <v>3</v>
      </c>
      <c r="J57" s="230">
        <f t="shared" si="0"/>
        <v>17945</v>
      </c>
      <c r="K57" s="37">
        <v>29</v>
      </c>
      <c r="L57" s="112">
        <v>25</v>
      </c>
      <c r="M57" s="230">
        <f t="shared" si="1"/>
        <v>2153.4</v>
      </c>
      <c r="N57" s="244">
        <v>2</v>
      </c>
      <c r="O57" s="245">
        <v>416</v>
      </c>
      <c r="P57" s="133"/>
    </row>
    <row r="58" spans="1:16" ht="13" customHeight="1" x14ac:dyDescent="0.35">
      <c r="A58" s="113" t="s">
        <v>56</v>
      </c>
      <c r="B58" s="71">
        <v>52810</v>
      </c>
      <c r="C58" s="71"/>
      <c r="D58" s="240">
        <v>2004</v>
      </c>
      <c r="E58" s="241" t="s">
        <v>279</v>
      </c>
      <c r="F58" s="220">
        <v>80018</v>
      </c>
      <c r="G58" s="243">
        <v>45000</v>
      </c>
      <c r="H58" s="37">
        <v>2</v>
      </c>
      <c r="I58" s="112">
        <v>2</v>
      </c>
      <c r="J58" s="230">
        <f t="shared" si="0"/>
        <v>26405</v>
      </c>
      <c r="K58" s="37">
        <v>46</v>
      </c>
      <c r="L58" s="112">
        <v>41.68</v>
      </c>
      <c r="M58" s="230">
        <f t="shared" si="1"/>
        <v>1267.0345489443378</v>
      </c>
      <c r="N58" s="244">
        <v>0</v>
      </c>
      <c r="O58" s="245">
        <v>0</v>
      </c>
      <c r="P58" s="133"/>
    </row>
    <row r="59" spans="1:16" ht="13" customHeight="1" x14ac:dyDescent="0.35">
      <c r="A59" s="113" t="s">
        <v>57</v>
      </c>
      <c r="B59" s="71">
        <v>250088</v>
      </c>
      <c r="C59" s="71"/>
      <c r="D59" s="240">
        <v>2010</v>
      </c>
      <c r="E59" s="241" t="s">
        <v>279</v>
      </c>
      <c r="F59" s="220">
        <v>94198</v>
      </c>
      <c r="G59" s="243">
        <v>39998</v>
      </c>
      <c r="H59" s="37">
        <v>29</v>
      </c>
      <c r="I59" s="112">
        <v>29</v>
      </c>
      <c r="J59" s="230">
        <f t="shared" si="0"/>
        <v>8623.7241379310344</v>
      </c>
      <c r="K59" s="37">
        <v>145</v>
      </c>
      <c r="L59" s="112">
        <v>121.5</v>
      </c>
      <c r="M59" s="230">
        <f t="shared" si="1"/>
        <v>2058.337448559671</v>
      </c>
      <c r="N59" s="244">
        <v>75</v>
      </c>
      <c r="O59" s="245">
        <v>1332</v>
      </c>
      <c r="P59" s="133"/>
    </row>
    <row r="60" spans="1:16" ht="13" customHeight="1" x14ac:dyDescent="0.35">
      <c r="A60" s="113" t="s">
        <v>58</v>
      </c>
      <c r="B60" s="71">
        <v>128755</v>
      </c>
      <c r="C60" s="71"/>
      <c r="D60" s="240">
        <v>2008</v>
      </c>
      <c r="E60" s="241" t="s">
        <v>279</v>
      </c>
      <c r="F60" s="220">
        <v>72381</v>
      </c>
      <c r="G60" s="243">
        <v>35945</v>
      </c>
      <c r="H60" s="37">
        <v>1</v>
      </c>
      <c r="I60" s="112">
        <v>3.5</v>
      </c>
      <c r="J60" s="230">
        <f t="shared" si="0"/>
        <v>36787.142857142855</v>
      </c>
      <c r="K60" s="37">
        <v>51</v>
      </c>
      <c r="L60" s="112">
        <v>42.13</v>
      </c>
      <c r="M60" s="230">
        <f t="shared" si="1"/>
        <v>3056.1357702349869</v>
      </c>
      <c r="N60" s="244">
        <v>127</v>
      </c>
      <c r="O60" s="245">
        <v>1279</v>
      </c>
      <c r="P60" s="133"/>
    </row>
    <row r="61" spans="1:16" ht="13" customHeight="1" x14ac:dyDescent="0.35">
      <c r="A61" s="113" t="s">
        <v>256</v>
      </c>
      <c r="B61" s="71">
        <v>4740</v>
      </c>
      <c r="C61" s="71"/>
      <c r="D61" s="240">
        <v>2015</v>
      </c>
      <c r="E61" s="241" t="s">
        <v>280</v>
      </c>
      <c r="F61" s="220">
        <v>41100</v>
      </c>
      <c r="G61" s="243">
        <v>41000</v>
      </c>
      <c r="H61" s="37">
        <v>0</v>
      </c>
      <c r="I61" s="112">
        <v>0</v>
      </c>
      <c r="J61" s="317" t="s">
        <v>320</v>
      </c>
      <c r="K61" s="37">
        <v>4</v>
      </c>
      <c r="L61" s="112">
        <v>3.5</v>
      </c>
      <c r="M61" s="230">
        <f t="shared" si="1"/>
        <v>1354.2857142857142</v>
      </c>
      <c r="N61" s="244">
        <v>10</v>
      </c>
      <c r="O61" s="245">
        <v>20</v>
      </c>
      <c r="P61" s="133"/>
    </row>
    <row r="62" spans="1:16" ht="13" customHeight="1" x14ac:dyDescent="0.35">
      <c r="A62" s="113" t="s">
        <v>257</v>
      </c>
      <c r="B62" s="71">
        <v>113972</v>
      </c>
      <c r="C62" s="71"/>
      <c r="D62" s="240">
        <v>1995</v>
      </c>
      <c r="E62" s="241" t="s">
        <v>279</v>
      </c>
      <c r="F62" s="220">
        <v>101341</v>
      </c>
      <c r="G62" s="243">
        <v>43180</v>
      </c>
      <c r="H62" s="37">
        <v>10</v>
      </c>
      <c r="I62" s="112">
        <v>9.8800000000000008</v>
      </c>
      <c r="J62" s="230">
        <f t="shared" si="0"/>
        <v>11535.627530364372</v>
      </c>
      <c r="K62" s="37">
        <v>67</v>
      </c>
      <c r="L62" s="112">
        <v>59.53</v>
      </c>
      <c r="M62" s="230">
        <f t="shared" si="1"/>
        <v>1914.5304888291616</v>
      </c>
      <c r="N62" s="244">
        <v>0</v>
      </c>
      <c r="O62" s="245">
        <v>0</v>
      </c>
      <c r="P62" s="133"/>
    </row>
    <row r="63" spans="1:16" ht="13" customHeight="1" x14ac:dyDescent="0.35">
      <c r="A63" s="113" t="s">
        <v>59</v>
      </c>
      <c r="B63" s="71">
        <v>22477</v>
      </c>
      <c r="C63" s="71"/>
      <c r="D63" s="240">
        <v>2007</v>
      </c>
      <c r="E63" s="241" t="s">
        <v>280</v>
      </c>
      <c r="F63" s="220">
        <v>42028</v>
      </c>
      <c r="G63" s="243">
        <v>20800</v>
      </c>
      <c r="H63" s="37">
        <v>1</v>
      </c>
      <c r="I63" s="112">
        <v>0.7</v>
      </c>
      <c r="J63" s="230">
        <f t="shared" si="0"/>
        <v>32110.000000000004</v>
      </c>
      <c r="K63" s="37">
        <v>20</v>
      </c>
      <c r="L63" s="112">
        <v>10.68</v>
      </c>
      <c r="M63" s="230">
        <f t="shared" si="1"/>
        <v>2104.5880149812733</v>
      </c>
      <c r="N63" s="244">
        <v>30</v>
      </c>
      <c r="O63" s="245">
        <v>330</v>
      </c>
      <c r="P63" s="133"/>
    </row>
    <row r="64" spans="1:16" ht="13" customHeight="1" x14ac:dyDescent="0.35">
      <c r="A64" s="113" t="s">
        <v>66</v>
      </c>
      <c r="B64" s="71">
        <v>59875</v>
      </c>
      <c r="C64" s="71"/>
      <c r="D64" s="240">
        <v>2009</v>
      </c>
      <c r="E64" s="241" t="s">
        <v>279</v>
      </c>
      <c r="F64" s="220">
        <v>75000</v>
      </c>
      <c r="G64" s="243">
        <v>26000</v>
      </c>
      <c r="H64" s="37">
        <v>1</v>
      </c>
      <c r="I64" s="112">
        <v>0.88</v>
      </c>
      <c r="J64" s="230">
        <f t="shared" si="0"/>
        <v>68039.772727272721</v>
      </c>
      <c r="K64" s="37">
        <v>36</v>
      </c>
      <c r="L64" s="112">
        <v>31.5</v>
      </c>
      <c r="M64" s="230">
        <f t="shared" si="1"/>
        <v>1900.7936507936508</v>
      </c>
      <c r="N64" s="244">
        <v>0</v>
      </c>
      <c r="O64" s="245">
        <v>0</v>
      </c>
      <c r="P64" s="133"/>
    </row>
    <row r="65" spans="1:16" ht="13" customHeight="1" x14ac:dyDescent="0.35">
      <c r="A65" s="134" t="s">
        <v>258</v>
      </c>
      <c r="B65" s="71">
        <v>50803</v>
      </c>
      <c r="C65" s="71"/>
      <c r="D65" s="240">
        <v>1982</v>
      </c>
      <c r="E65" s="241" t="s">
        <v>280</v>
      </c>
      <c r="F65" s="220">
        <v>67053</v>
      </c>
      <c r="G65" s="243" t="s">
        <v>274</v>
      </c>
      <c r="H65" s="37">
        <v>0</v>
      </c>
      <c r="I65" s="112">
        <v>0</v>
      </c>
      <c r="J65" s="317" t="s">
        <v>320</v>
      </c>
      <c r="K65" s="37">
        <v>26</v>
      </c>
      <c r="L65" s="112">
        <v>18.05</v>
      </c>
      <c r="M65" s="230">
        <f t="shared" si="1"/>
        <v>2814.5706371191136</v>
      </c>
      <c r="N65" s="244">
        <v>1</v>
      </c>
      <c r="O65" s="245">
        <v>60</v>
      </c>
      <c r="P65" s="133"/>
    </row>
    <row r="66" spans="1:16" ht="13" customHeight="1" x14ac:dyDescent="0.35">
      <c r="A66" s="113" t="s">
        <v>60</v>
      </c>
      <c r="B66" s="71">
        <v>957</v>
      </c>
      <c r="C66" s="71"/>
      <c r="D66" s="240">
        <v>2006</v>
      </c>
      <c r="E66" s="241" t="s">
        <v>280</v>
      </c>
      <c r="F66" s="220">
        <v>21000</v>
      </c>
      <c r="G66" s="243" t="s">
        <v>274</v>
      </c>
      <c r="H66" s="37">
        <v>1</v>
      </c>
      <c r="I66" s="112">
        <v>0.88</v>
      </c>
      <c r="J66" s="230">
        <f t="shared" si="0"/>
        <v>1087.5</v>
      </c>
      <c r="K66" s="37">
        <v>2</v>
      </c>
      <c r="L66" s="112">
        <v>1.55</v>
      </c>
      <c r="M66" s="230">
        <f t="shared" si="1"/>
        <v>617.41935483870964</v>
      </c>
      <c r="N66" s="244">
        <v>1</v>
      </c>
      <c r="O66" s="245">
        <v>100</v>
      </c>
      <c r="P66" s="133"/>
    </row>
    <row r="67" spans="1:16" ht="13" customHeight="1" x14ac:dyDescent="0.35">
      <c r="A67" s="113" t="s">
        <v>259</v>
      </c>
      <c r="B67" s="71">
        <v>46371</v>
      </c>
      <c r="C67" s="71"/>
      <c r="D67" s="240">
        <v>2011</v>
      </c>
      <c r="E67" s="241" t="s">
        <v>279</v>
      </c>
      <c r="F67" s="220">
        <v>63295</v>
      </c>
      <c r="G67" s="243">
        <v>33000</v>
      </c>
      <c r="H67" s="37">
        <v>2</v>
      </c>
      <c r="I67" s="112">
        <v>2</v>
      </c>
      <c r="J67" s="230">
        <f t="shared" si="0"/>
        <v>23185.5</v>
      </c>
      <c r="K67" s="37">
        <v>24</v>
      </c>
      <c r="L67" s="112">
        <v>16.5</v>
      </c>
      <c r="M67" s="230">
        <f t="shared" si="1"/>
        <v>2810.3636363636365</v>
      </c>
      <c r="N67" s="244">
        <v>73</v>
      </c>
      <c r="O67" s="245">
        <v>475</v>
      </c>
      <c r="P67" s="133"/>
    </row>
    <row r="68" spans="1:16" ht="13" customHeight="1" x14ac:dyDescent="0.35">
      <c r="A68" s="113" t="s">
        <v>260</v>
      </c>
      <c r="B68" s="71">
        <v>40021</v>
      </c>
      <c r="C68" s="71"/>
      <c r="D68" s="240">
        <v>2007</v>
      </c>
      <c r="E68" s="241" t="s">
        <v>280</v>
      </c>
      <c r="F68" s="220">
        <v>70000</v>
      </c>
      <c r="G68" s="243">
        <v>42000</v>
      </c>
      <c r="H68" s="37">
        <v>2</v>
      </c>
      <c r="I68" s="112">
        <v>2</v>
      </c>
      <c r="J68" s="230">
        <f t="shared" si="0"/>
        <v>20010.5</v>
      </c>
      <c r="K68" s="37">
        <v>44</v>
      </c>
      <c r="L68" s="112">
        <v>38.049999999999997</v>
      </c>
      <c r="M68" s="230">
        <f t="shared" si="1"/>
        <v>1051.8002628120894</v>
      </c>
      <c r="N68" s="244">
        <v>0</v>
      </c>
      <c r="O68" s="245">
        <v>0</v>
      </c>
      <c r="P68" s="133"/>
    </row>
    <row r="69" spans="1:16" ht="13" customHeight="1" x14ac:dyDescent="0.35">
      <c r="A69" s="113" t="s">
        <v>261</v>
      </c>
      <c r="B69" s="71">
        <v>25490</v>
      </c>
      <c r="C69" s="71"/>
      <c r="D69" s="240">
        <v>2008</v>
      </c>
      <c r="E69" s="241" t="s">
        <v>279</v>
      </c>
      <c r="F69" s="220">
        <v>91740</v>
      </c>
      <c r="G69" s="243">
        <v>30388</v>
      </c>
      <c r="H69" s="37">
        <v>3</v>
      </c>
      <c r="I69" s="112">
        <v>3</v>
      </c>
      <c r="J69" s="230">
        <f t="shared" si="0"/>
        <v>8496.6666666666661</v>
      </c>
      <c r="K69" s="37">
        <v>20</v>
      </c>
      <c r="L69" s="112">
        <v>15.95</v>
      </c>
      <c r="M69" s="230">
        <f t="shared" si="1"/>
        <v>1598.1191222570533</v>
      </c>
      <c r="N69" s="244">
        <v>12</v>
      </c>
      <c r="O69" s="245">
        <v>350</v>
      </c>
      <c r="P69" s="133"/>
    </row>
    <row r="70" spans="1:16" ht="13" customHeight="1" x14ac:dyDescent="0.35">
      <c r="A70" s="113" t="s">
        <v>262</v>
      </c>
      <c r="B70" s="71">
        <v>11293</v>
      </c>
      <c r="C70" s="71"/>
      <c r="D70" s="240">
        <v>2013</v>
      </c>
      <c r="E70" s="241" t="s">
        <v>280</v>
      </c>
      <c r="F70" s="220">
        <v>31242</v>
      </c>
      <c r="G70" s="243">
        <v>28000</v>
      </c>
      <c r="H70" s="37">
        <v>0</v>
      </c>
      <c r="I70" s="112">
        <v>0</v>
      </c>
      <c r="J70" s="317" t="s">
        <v>320</v>
      </c>
      <c r="K70" s="37">
        <v>6</v>
      </c>
      <c r="L70" s="112">
        <v>4.8</v>
      </c>
      <c r="M70" s="230">
        <f t="shared" ref="M70:M72" si="2">B70/L70</f>
        <v>2352.7083333333335</v>
      </c>
      <c r="N70" s="244">
        <v>0</v>
      </c>
      <c r="O70" s="245">
        <v>0</v>
      </c>
      <c r="P70" s="133"/>
    </row>
    <row r="71" spans="1:16" ht="13" customHeight="1" x14ac:dyDescent="0.35">
      <c r="A71" s="113" t="s">
        <v>61</v>
      </c>
      <c r="B71" s="71">
        <v>15385</v>
      </c>
      <c r="C71" s="71"/>
      <c r="D71" s="240">
        <v>2011</v>
      </c>
      <c r="E71" s="246" t="s">
        <v>279</v>
      </c>
      <c r="F71" s="220">
        <v>65000</v>
      </c>
      <c r="G71" s="243">
        <v>35500</v>
      </c>
      <c r="H71" s="37">
        <v>3</v>
      </c>
      <c r="I71" s="112">
        <v>2.1</v>
      </c>
      <c r="J71" s="230">
        <f t="shared" ref="J71:J73" si="3">B71/I71</f>
        <v>7326.1904761904761</v>
      </c>
      <c r="K71" s="37">
        <v>10</v>
      </c>
      <c r="L71" s="112">
        <v>6.73</v>
      </c>
      <c r="M71" s="230">
        <f t="shared" si="2"/>
        <v>2286.0326894502227</v>
      </c>
      <c r="N71" s="244">
        <v>5</v>
      </c>
      <c r="O71" s="245">
        <v>1082</v>
      </c>
      <c r="P71" s="133"/>
    </row>
    <row r="72" spans="1:16" ht="13" customHeight="1" x14ac:dyDescent="0.35">
      <c r="A72" s="135" t="s">
        <v>263</v>
      </c>
      <c r="B72" s="38">
        <v>14568</v>
      </c>
      <c r="D72" s="240">
        <v>1991</v>
      </c>
      <c r="E72" s="241" t="s">
        <v>280</v>
      </c>
      <c r="F72" s="220">
        <v>60354</v>
      </c>
      <c r="G72" s="243">
        <v>25000</v>
      </c>
      <c r="H72" s="37">
        <v>0</v>
      </c>
      <c r="I72" s="112">
        <v>0</v>
      </c>
      <c r="J72" s="317" t="s">
        <v>320</v>
      </c>
      <c r="K72" s="37">
        <v>10</v>
      </c>
      <c r="L72" s="112">
        <v>10</v>
      </c>
      <c r="M72" s="230">
        <f t="shared" si="2"/>
        <v>1456.8</v>
      </c>
      <c r="N72" s="249">
        <v>0</v>
      </c>
      <c r="O72" s="250">
        <v>0</v>
      </c>
      <c r="P72" s="133"/>
    </row>
    <row r="73" spans="1:16" ht="13" customHeight="1" x14ac:dyDescent="0.35">
      <c r="A73" s="136" t="s">
        <v>62</v>
      </c>
      <c r="B73" s="128">
        <f>SUM(B5:B72)</f>
        <v>4692850</v>
      </c>
      <c r="C73" s="128" t="s">
        <v>223</v>
      </c>
      <c r="D73" s="251"/>
      <c r="E73" s="128"/>
      <c r="F73" s="252"/>
      <c r="G73" s="253"/>
      <c r="H73" s="128">
        <f>SUM(H5:H72)</f>
        <v>480</v>
      </c>
      <c r="I73" s="128">
        <f>SUM(I5:I72)</f>
        <v>457.6099999999999</v>
      </c>
      <c r="J73" s="254">
        <f t="shared" si="3"/>
        <v>10255.129914119012</v>
      </c>
      <c r="K73" s="128">
        <f>SUM(K5:K72)</f>
        <v>3400</v>
      </c>
      <c r="L73" s="128">
        <f>SUM(L5:L72)</f>
        <v>2698.2200000000003</v>
      </c>
      <c r="M73" s="254">
        <f>B73/L73</f>
        <v>1739.2392021406704</v>
      </c>
      <c r="N73" s="128">
        <v>2487</v>
      </c>
      <c r="O73" s="254">
        <v>29248.85</v>
      </c>
      <c r="P73" s="133"/>
    </row>
    <row r="74" spans="1:16" x14ac:dyDescent="0.3">
      <c r="A74" s="113" t="s">
        <v>80</v>
      </c>
      <c r="B74" s="255" t="s">
        <v>81</v>
      </c>
      <c r="C74" s="117"/>
      <c r="F74" s="255" t="s">
        <v>82</v>
      </c>
      <c r="G74" s="198">
        <f>G77</f>
        <v>42638</v>
      </c>
      <c r="J74" s="255" t="s">
        <v>86</v>
      </c>
      <c r="M74" s="256" t="s">
        <v>83</v>
      </c>
    </row>
    <row r="75" spans="1:16" x14ac:dyDescent="0.3">
      <c r="B75" s="255" t="s">
        <v>84</v>
      </c>
      <c r="C75" s="117"/>
      <c r="F75" s="255" t="s">
        <v>85</v>
      </c>
      <c r="G75" s="198">
        <f>G74*1.05</f>
        <v>44769.9</v>
      </c>
      <c r="J75" s="255" t="s">
        <v>89</v>
      </c>
      <c r="M75" s="256" t="s">
        <v>87</v>
      </c>
    </row>
    <row r="76" spans="1:16" x14ac:dyDescent="0.3">
      <c r="B76" s="255" t="s">
        <v>229</v>
      </c>
      <c r="F76" s="255" t="s">
        <v>88</v>
      </c>
      <c r="G76" s="198">
        <f>G74*1.1</f>
        <v>46901.8</v>
      </c>
      <c r="J76" s="255" t="s">
        <v>230</v>
      </c>
      <c r="M76" s="256" t="s">
        <v>90</v>
      </c>
    </row>
    <row r="77" spans="1:16" x14ac:dyDescent="0.3">
      <c r="B77" s="255" t="s">
        <v>82</v>
      </c>
      <c r="F77" s="198">
        <v>92534</v>
      </c>
      <c r="G77" s="198">
        <v>42638</v>
      </c>
    </row>
    <row r="78" spans="1:16" x14ac:dyDescent="0.3">
      <c r="C78" s="70" t="s">
        <v>271</v>
      </c>
    </row>
    <row r="79" spans="1:16" x14ac:dyDescent="0.3">
      <c r="C79" s="70" t="s">
        <v>270</v>
      </c>
    </row>
    <row r="80" spans="1:16" x14ac:dyDescent="0.3">
      <c r="C80" s="70" t="s">
        <v>319</v>
      </c>
      <c r="I80" s="111" t="s">
        <v>222</v>
      </c>
    </row>
    <row r="83" spans="1:8" x14ac:dyDescent="0.3">
      <c r="A83" s="70" t="s">
        <v>313</v>
      </c>
    </row>
    <row r="84" spans="1:8" x14ac:dyDescent="0.3">
      <c r="A84" s="70" t="s">
        <v>302</v>
      </c>
    </row>
    <row r="85" spans="1:8" x14ac:dyDescent="0.3">
      <c r="A85" s="70" t="s">
        <v>290</v>
      </c>
      <c r="H85" s="111" t="s">
        <v>292</v>
      </c>
    </row>
    <row r="86" spans="1:8" x14ac:dyDescent="0.3">
      <c r="B86" s="70" t="s">
        <v>293</v>
      </c>
      <c r="G86" s="70" t="s">
        <v>291</v>
      </c>
    </row>
  </sheetData>
  <mergeCells count="10">
    <mergeCell ref="A1:C2"/>
    <mergeCell ref="N1:O2"/>
    <mergeCell ref="N3:O3"/>
    <mergeCell ref="A3:A4"/>
    <mergeCell ref="B3:B4"/>
    <mergeCell ref="D3:F3"/>
    <mergeCell ref="G3:J3"/>
    <mergeCell ref="K3:M3"/>
    <mergeCell ref="C3:C4"/>
    <mergeCell ref="D1:M2"/>
  </mergeCells>
  <phoneticPr fontId="0" type="noConversion"/>
  <printOptions horizontalCentered="1" verticalCentered="1" gridLines="1"/>
  <pageMargins left="0.5" right="0.5" top="0.5" bottom="0.5" header="0.5" footer="0.5"/>
  <pageSetup scale="86" fitToHeight="2" pageOrder="overThenDown" orientation="landscape" r:id="rId1"/>
  <headerFooter alignWithMargins="0">
    <oddHeader>&amp;C&amp;G</oddHeader>
    <oddFooter>&amp;C&amp;"Garamond,Regular"&amp;P</oddFooter>
  </headerFooter>
  <rowBreaks count="1" manualBreakCount="1">
    <brk id="3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14215FF402DD47BD3FC60638C39B08" ma:contentTypeVersion="0" ma:contentTypeDescription="Create a new document." ma:contentTypeScope="" ma:versionID="6fb8d2a6a3dcdc3cbe224a3b77750561">
  <xsd:schema xmlns:xsd="http://www.w3.org/2001/XMLSchema" xmlns:xs="http://www.w3.org/2001/XMLSchema" xmlns:p="http://schemas.microsoft.com/office/2006/metadata/properties" xmlns:ns2="b82a65d5-8574-4494-94ca-87fa79fa9208" targetNamespace="http://schemas.microsoft.com/office/2006/metadata/properties" ma:root="true" ma:fieldsID="7317c513407e614263c6299a97cb652f" ns2:_="">
    <xsd:import namespace="b82a65d5-8574-4494-94ca-87fa79fa92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a65d5-8574-4494-94ca-87fa79fa920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82a65d5-8574-4494-94ca-87fa79fa9208">EMCPNH2HEHJK-102-37</_dlc_DocId>
    <_dlc_DocIdUrl xmlns="b82a65d5-8574-4494-94ca-87fa79fa9208">
      <Url>http://sharepoint/rf/_layouts/DocIdRedir.aspx?ID=EMCPNH2HEHJK-102-37</Url>
      <Description>EMCPNH2HEHJK-102-37</Description>
    </_dlc_DocIdUrl>
  </documentManagement>
</p:properties>
</file>

<file path=customXml/itemProps1.xml><?xml version="1.0" encoding="utf-8"?>
<ds:datastoreItem xmlns:ds="http://schemas.openxmlformats.org/officeDocument/2006/customXml" ds:itemID="{A33F4403-11A7-4353-AF8A-717A306528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DA20A-7A59-4B9F-9750-C5DE54D4D13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2E7401C-F967-4994-B596-01F614F9D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2a65d5-8574-4494-94ca-87fa79fa9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28B4A1-DD89-49FF-A1E0-6080E837842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82a65d5-8574-4494-94ca-87fa79fa920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10-Year Summary - 2015</vt:lpstr>
      <vt:lpstr>General Information - 2015</vt:lpstr>
      <vt:lpstr>Services-2015</vt:lpstr>
      <vt:lpstr>Electronic Resources-2015</vt:lpstr>
      <vt:lpstr>Programming-2015</vt:lpstr>
      <vt:lpstr>Circulation &amp; ILL - 2015</vt:lpstr>
      <vt:lpstr>Collection I - 2015</vt:lpstr>
      <vt:lpstr>Collection II - 2015</vt:lpstr>
      <vt:lpstr>Staff - 2015</vt:lpstr>
      <vt:lpstr>Operating Revenue I - 2015</vt:lpstr>
      <vt:lpstr>Operating Revenue II - 2015</vt:lpstr>
      <vt:lpstr>Operating Expenditures 1 - 2015</vt:lpstr>
      <vt:lpstr>Operating Expenditures 2 - 2015</vt:lpstr>
      <vt:lpstr>Capital Rev &amp; Expend - 2015</vt:lpstr>
      <vt:lpstr>'10-Year Summary - 2015'!Print_Area</vt:lpstr>
      <vt:lpstr>'Capital Rev &amp; Expend - 2015'!Print_Area</vt:lpstr>
      <vt:lpstr>'Circulation &amp; ILL - 2015'!Print_Area</vt:lpstr>
      <vt:lpstr>'Collection II - 2015'!Print_Area</vt:lpstr>
      <vt:lpstr>'General Information - 2015'!Print_Area</vt:lpstr>
      <vt:lpstr>'Operating Expenditures 1 - 2015'!Print_Area</vt:lpstr>
      <vt:lpstr>'Operating Expenditures 2 - 2015'!Print_Area</vt:lpstr>
      <vt:lpstr>'Operating Revenue I - 2015'!Print_Area</vt:lpstr>
      <vt:lpstr>'Operating Revenue II - 2015'!Print_Area</vt:lpstr>
      <vt:lpstr>'Programming-2015'!Print_Area</vt:lpstr>
      <vt:lpstr>'Services-2015'!Print_Area</vt:lpstr>
      <vt:lpstr>'Staff - 2015'!Print_Area</vt:lpstr>
      <vt:lpstr>'Capital Rev &amp; Expend - 2015'!Print_Titles</vt:lpstr>
      <vt:lpstr>'Circulation &amp; ILL - 2015'!Print_Titles</vt:lpstr>
      <vt:lpstr>'Collection I - 2015'!Print_Titles</vt:lpstr>
      <vt:lpstr>'Collection II - 2015'!Print_Titles</vt:lpstr>
      <vt:lpstr>'Electronic Resources-2015'!Print_Titles</vt:lpstr>
      <vt:lpstr>'General Information - 2015'!Print_Titles</vt:lpstr>
      <vt:lpstr>'Operating Expenditures 1 - 2015'!Print_Titles</vt:lpstr>
      <vt:lpstr>'Operating Expenditures 2 - 2015'!Print_Titles</vt:lpstr>
      <vt:lpstr>'Operating Revenue I - 2015'!Print_Titles</vt:lpstr>
      <vt:lpstr>'Operating Revenue II - 2015'!Print_Titles</vt:lpstr>
      <vt:lpstr>'Programming-2015'!Print_Titles</vt:lpstr>
      <vt:lpstr>'Services-2015'!Print_Titles</vt:lpstr>
      <vt:lpstr>'Staff - 2015'!Print_Titles</vt:lpstr>
    </vt:vector>
  </TitlesOfParts>
  <Company>SLOL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mgolrick</dc:creator>
  <cp:lastModifiedBy>Michael Golrick</cp:lastModifiedBy>
  <cp:lastPrinted>2016-08-24T15:54:50Z</cp:lastPrinted>
  <dcterms:created xsi:type="dcterms:W3CDTF">2009-05-14T15:44:29Z</dcterms:created>
  <dcterms:modified xsi:type="dcterms:W3CDTF">2016-10-13T19:04:06Z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241fc154-973b-4043-8c93-360973573d4f</vt:lpwstr>
  </property>
  <property fmtid="{D5CDD505-2E9C-101B-9397-08002B2CF9AE}" pid="3" name="ContentTypeId">
    <vt:lpwstr>0x010100F814215FF402DD47BD3FC60638C39B08</vt:lpwstr>
  </property>
</Properties>
</file>