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 Printed report\"/>
    </mc:Choice>
  </mc:AlternateContent>
  <bookViews>
    <workbookView xWindow="6570" yWindow="13660" windowWidth="9780" windowHeight="7130" tabRatio="915" firstSheet="2" activeTab="7"/>
  </bookViews>
  <sheets>
    <sheet name="10-Year Summary - 2018" sheetId="17" r:id="rId1"/>
    <sheet name="General Information - 2018" sheetId="2" r:id="rId2"/>
    <sheet name="Services-2018" sheetId="4" r:id="rId3"/>
    <sheet name="Electronic Resources-2018" sheetId="5" r:id="rId4"/>
    <sheet name="Programming-2018" sheetId="6" r:id="rId5"/>
    <sheet name="Circulation &amp; ILL - 2018" sheetId="7" r:id="rId6"/>
    <sheet name="Collection I - 2018" sheetId="8" r:id="rId7"/>
    <sheet name="Collection II - 2018" sheetId="9" r:id="rId8"/>
    <sheet name="Staff - 2018" sheetId="3" r:id="rId9"/>
    <sheet name="Operating Revenue I - 2018" sheetId="11" r:id="rId10"/>
    <sheet name="Operating Revenue II - 2018" sheetId="12" r:id="rId11"/>
    <sheet name="Operating Expenditures 1 - 2018" sheetId="16" r:id="rId12"/>
    <sheet name="Operating Expenditures 2 - 2018" sheetId="14" r:id="rId13"/>
    <sheet name="Capital Rev &amp; Expend - 2018" sheetId="15" r:id="rId14"/>
  </sheets>
  <definedNames>
    <definedName name="_xlnm.Print_Area" localSheetId="0">'10-Year Summary - 2018'!$A$1:$N$41</definedName>
    <definedName name="_xlnm.Print_Area" localSheetId="13">'Capital Rev &amp; Expend - 2018'!$A$1:$R$74</definedName>
    <definedName name="_xlnm.Print_Area" localSheetId="5">'Circulation &amp; ILL - 2018'!$A$1:$Q$76</definedName>
    <definedName name="_xlnm.Print_Area" localSheetId="6">'Collection I - 2018'!$A$1:$N$73</definedName>
    <definedName name="_xlnm.Print_Area" localSheetId="7">'Collection II - 2018'!$A$1:$J$77</definedName>
    <definedName name="_xlnm.Print_Area" localSheetId="3">'Electronic Resources-2018'!$A$1:$M$76</definedName>
    <definedName name="_xlnm.Print_Area" localSheetId="1">'General Information - 2018'!$A$1:$M$78</definedName>
    <definedName name="_xlnm.Print_Area" localSheetId="11">'Operating Expenditures 1 - 2018'!$A$1:$Q$79</definedName>
    <definedName name="_xlnm.Print_Area" localSheetId="12">'Operating Expenditures 2 - 2018'!$A$1:$Q$76</definedName>
    <definedName name="_xlnm.Print_Area" localSheetId="9">'Operating Revenue I - 2018'!$A$1:$M$75</definedName>
    <definedName name="_xlnm.Print_Area" localSheetId="10">'Operating Revenue II - 2018'!$A$1:$N$76</definedName>
    <definedName name="_xlnm.Print_Area" localSheetId="4">'Programming-2018'!$A$1:$K$74</definedName>
    <definedName name="_xlnm.Print_Area" localSheetId="2">'Services-2018'!$A$1:$J$75</definedName>
    <definedName name="_xlnm.Print_Area" localSheetId="8">'Staff - 2018'!$A$1:$O$81</definedName>
    <definedName name="_xlnm.Print_Titles" localSheetId="13">'Capital Rev &amp; Expend - 2018'!$3:$4</definedName>
    <definedName name="_xlnm.Print_Titles" localSheetId="5">'Circulation &amp; ILL - 2018'!$3:$4</definedName>
    <definedName name="_xlnm.Print_Titles" localSheetId="6">'Collection I - 2018'!$3:$3</definedName>
    <definedName name="_xlnm.Print_Titles" localSheetId="7">'Collection II - 2018'!$3:$3</definedName>
    <definedName name="_xlnm.Print_Titles" localSheetId="3">'Electronic Resources-2018'!$3:$4</definedName>
    <definedName name="_xlnm.Print_Titles" localSheetId="1">'General Information - 2018'!$3:$3</definedName>
    <definedName name="_xlnm.Print_Titles" localSheetId="11">'Operating Expenditures 1 - 2018'!$3:$4</definedName>
    <definedName name="_xlnm.Print_Titles" localSheetId="12">'Operating Expenditures 2 - 2018'!$3:$4</definedName>
    <definedName name="_xlnm.Print_Titles" localSheetId="9">'Operating Revenue I - 2018'!$3:$4</definedName>
    <definedName name="_xlnm.Print_Titles" localSheetId="10">'Operating Revenue II - 2018'!$3:$4</definedName>
    <definedName name="_xlnm.Print_Titles" localSheetId="4">'Programming-2018'!$3:$4</definedName>
    <definedName name="_xlnm.Print_Titles" localSheetId="2">'Services-2018'!$3:$4</definedName>
    <definedName name="_xlnm.Print_Titles" localSheetId="8">'Staff - 2018'!$3:$4</definedName>
  </definedNames>
  <calcPr calcId="162913"/>
</workbook>
</file>

<file path=xl/calcChain.xml><?xml version="1.0" encoding="utf-8"?>
<calcChain xmlns="http://schemas.openxmlformats.org/spreadsheetml/2006/main">
  <c r="E21" i="9" l="1"/>
  <c r="N8" i="17" l="1"/>
  <c r="N15" i="17"/>
  <c r="N14" i="17"/>
  <c r="N21" i="17"/>
  <c r="N25" i="17"/>
  <c r="N24" i="17"/>
  <c r="N27" i="17"/>
  <c r="N29" i="17"/>
  <c r="N32" i="17"/>
  <c r="N34" i="17"/>
  <c r="N36" i="17"/>
  <c r="L38" i="17"/>
  <c r="L36" i="17"/>
  <c r="L34" i="17"/>
  <c r="L32" i="17"/>
  <c r="L29" i="17"/>
  <c r="L27" i="17"/>
  <c r="L25" i="17"/>
  <c r="L24" i="17"/>
  <c r="L22" i="17"/>
  <c r="L21" i="17"/>
  <c r="L19" i="17"/>
  <c r="L18" i="17"/>
  <c r="N18" i="17" s="1"/>
  <c r="L15" i="17"/>
  <c r="L14" i="17"/>
  <c r="L9" i="17"/>
  <c r="L10" i="17"/>
  <c r="L11" i="17"/>
  <c r="L8" i="17"/>
  <c r="N38" i="17" l="1"/>
  <c r="N5" i="8" l="1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6" i="8"/>
  <c r="N67" i="8"/>
  <c r="N68" i="8"/>
  <c r="N69" i="8"/>
  <c r="N70" i="8"/>
  <c r="N71" i="8"/>
  <c r="N4" i="8"/>
  <c r="D22" i="17" l="1"/>
  <c r="G7" i="15"/>
  <c r="G11" i="15"/>
  <c r="G15" i="15"/>
  <c r="G19" i="15"/>
  <c r="G23" i="15"/>
  <c r="G27" i="15"/>
  <c r="G31" i="15"/>
  <c r="G35" i="15"/>
  <c r="G39" i="15"/>
  <c r="G43" i="15"/>
  <c r="G47" i="15"/>
  <c r="G51" i="15"/>
  <c r="G55" i="15"/>
  <c r="G59" i="15"/>
  <c r="G63" i="15"/>
  <c r="G68" i="15"/>
  <c r="G72" i="15"/>
  <c r="G5" i="15"/>
  <c r="G71" i="15" l="1"/>
  <c r="G62" i="15"/>
  <c r="G58" i="15"/>
  <c r="G54" i="15"/>
  <c r="G50" i="15"/>
  <c r="G46" i="15"/>
  <c r="G42" i="15"/>
  <c r="G38" i="15"/>
  <c r="G34" i="15"/>
  <c r="G30" i="15"/>
  <c r="G28" i="15"/>
  <c r="G26" i="15"/>
  <c r="G24" i="15"/>
  <c r="G22" i="15"/>
  <c r="G20" i="15"/>
  <c r="G18" i="15"/>
  <c r="G16" i="15"/>
  <c r="G14" i="15"/>
  <c r="G12" i="15"/>
  <c r="G10" i="15"/>
  <c r="G8" i="15"/>
  <c r="G6" i="15"/>
  <c r="G67" i="15"/>
  <c r="G69" i="15"/>
  <c r="G64" i="15"/>
  <c r="G60" i="15"/>
  <c r="G56" i="15"/>
  <c r="G52" i="15"/>
  <c r="G48" i="15"/>
  <c r="G44" i="15"/>
  <c r="G40" i="15"/>
  <c r="G36" i="15"/>
  <c r="G32" i="15"/>
  <c r="G70" i="15"/>
  <c r="G65" i="15"/>
  <c r="G61" i="15"/>
  <c r="G57" i="15"/>
  <c r="G53" i="15"/>
  <c r="G49" i="15"/>
  <c r="G45" i="15"/>
  <c r="G41" i="15"/>
  <c r="G37" i="15"/>
  <c r="G33" i="15"/>
  <c r="G29" i="15"/>
  <c r="G25" i="15"/>
  <c r="G21" i="15"/>
  <c r="G17" i="15"/>
  <c r="G13" i="15"/>
  <c r="G9" i="15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7" i="11"/>
  <c r="L68" i="11"/>
  <c r="L69" i="11"/>
  <c r="L70" i="11"/>
  <c r="L71" i="11"/>
  <c r="L72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5" i="11"/>
  <c r="J5" i="12" s="1"/>
  <c r="B6" i="3"/>
  <c r="B7" i="3"/>
  <c r="B8" i="3"/>
  <c r="B9" i="3"/>
  <c r="B10" i="3"/>
  <c r="B11" i="3"/>
  <c r="B12" i="3"/>
  <c r="B13" i="3"/>
  <c r="B14" i="3"/>
  <c r="B15" i="3"/>
  <c r="B16" i="3"/>
  <c r="J16" i="3" s="1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J29" i="3" s="1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5" i="3"/>
  <c r="R5" i="15" l="1"/>
  <c r="N73" i="16"/>
  <c r="M73" i="16"/>
  <c r="L73" i="16"/>
  <c r="K73" i="16"/>
  <c r="J73" i="16"/>
  <c r="G73" i="16"/>
  <c r="F73" i="16"/>
  <c r="E73" i="16"/>
  <c r="C73" i="16"/>
  <c r="O73" i="16" l="1"/>
  <c r="Q73" i="16" s="1"/>
  <c r="I73" i="16"/>
  <c r="J39" i="3" l="1"/>
  <c r="J22" i="3"/>
  <c r="J15" i="3"/>
  <c r="J8" i="3"/>
  <c r="C73" i="11"/>
  <c r="B73" i="3"/>
  <c r="B72" i="9"/>
  <c r="B72" i="8"/>
  <c r="B73" i="7"/>
  <c r="P6" i="14" l="1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7" i="14"/>
  <c r="P68" i="14"/>
  <c r="P69" i="14"/>
  <c r="P70" i="14"/>
  <c r="P71" i="14"/>
  <c r="P72" i="14"/>
  <c r="P5" i="14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7" i="15"/>
  <c r="R68" i="15"/>
  <c r="R69" i="15"/>
  <c r="R70" i="15"/>
  <c r="R71" i="15"/>
  <c r="R72" i="15"/>
  <c r="G73" i="15"/>
  <c r="I72" i="9"/>
  <c r="H72" i="9"/>
  <c r="D72" i="9"/>
  <c r="E72" i="9" s="1"/>
  <c r="G74" i="3"/>
  <c r="G76" i="3" s="1"/>
  <c r="D73" i="15"/>
  <c r="E73" i="15"/>
  <c r="F73" i="15"/>
  <c r="H73" i="15"/>
  <c r="I73" i="15"/>
  <c r="J73" i="15"/>
  <c r="K73" i="15"/>
  <c r="L73" i="15"/>
  <c r="M73" i="15"/>
  <c r="N73" i="15"/>
  <c r="O73" i="15"/>
  <c r="P73" i="15"/>
  <c r="Q73" i="15"/>
  <c r="C73" i="15"/>
  <c r="D73" i="14"/>
  <c r="E73" i="14"/>
  <c r="F73" i="14"/>
  <c r="G73" i="14"/>
  <c r="H73" i="14"/>
  <c r="I73" i="14"/>
  <c r="J73" i="14"/>
  <c r="K73" i="14"/>
  <c r="L73" i="14"/>
  <c r="M73" i="14"/>
  <c r="N73" i="14"/>
  <c r="C73" i="14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7" i="12"/>
  <c r="N68" i="12"/>
  <c r="N69" i="12"/>
  <c r="N70" i="12"/>
  <c r="N71" i="12"/>
  <c r="N72" i="12"/>
  <c r="N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7" i="12"/>
  <c r="M68" i="12"/>
  <c r="M69" i="12"/>
  <c r="M70" i="12"/>
  <c r="M71" i="12"/>
  <c r="M72" i="12"/>
  <c r="M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7" i="12"/>
  <c r="L68" i="12"/>
  <c r="L69" i="12"/>
  <c r="L70" i="12"/>
  <c r="L71" i="12"/>
  <c r="L72" i="12"/>
  <c r="L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7" i="12"/>
  <c r="K68" i="12"/>
  <c r="K69" i="12"/>
  <c r="K70" i="12"/>
  <c r="K71" i="12"/>
  <c r="K72" i="12"/>
  <c r="K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7" i="12"/>
  <c r="J68" i="12"/>
  <c r="J69" i="12"/>
  <c r="J70" i="12"/>
  <c r="J71" i="12"/>
  <c r="J72" i="12"/>
  <c r="H73" i="12"/>
  <c r="N73" i="12" s="1"/>
  <c r="D73" i="12"/>
  <c r="E73" i="12"/>
  <c r="F73" i="12"/>
  <c r="G73" i="12"/>
  <c r="M73" i="12" s="1"/>
  <c r="I73" i="12"/>
  <c r="C73" i="12"/>
  <c r="I73" i="11"/>
  <c r="J73" i="11"/>
  <c r="K73" i="11"/>
  <c r="L73" i="11"/>
  <c r="M73" i="11"/>
  <c r="L73" i="12" s="1"/>
  <c r="H73" i="11"/>
  <c r="J73" i="12" s="1"/>
  <c r="E72" i="8"/>
  <c r="F72" i="8"/>
  <c r="G72" i="8"/>
  <c r="H72" i="8"/>
  <c r="I72" i="8"/>
  <c r="J72" i="8"/>
  <c r="K72" i="8"/>
  <c r="L72" i="8"/>
  <c r="M72" i="8"/>
  <c r="N72" i="8"/>
  <c r="N76" i="8" s="1"/>
  <c r="D72" i="8"/>
  <c r="Q73" i="7"/>
  <c r="P73" i="7"/>
  <c r="N73" i="7"/>
  <c r="O73" i="7" s="1"/>
  <c r="E73" i="7"/>
  <c r="F73" i="7"/>
  <c r="D73" i="7"/>
  <c r="H73" i="7"/>
  <c r="I73" i="7"/>
  <c r="J73" i="7"/>
  <c r="M73" i="7"/>
  <c r="K73" i="7"/>
  <c r="L73" i="7"/>
  <c r="G73" i="7"/>
  <c r="L73" i="3"/>
  <c r="M73" i="3" s="1"/>
  <c r="K73" i="3"/>
  <c r="H73" i="3"/>
  <c r="M72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7" i="3"/>
  <c r="M68" i="3"/>
  <c r="M69" i="3"/>
  <c r="M70" i="3"/>
  <c r="M71" i="3"/>
  <c r="M5" i="3"/>
  <c r="J6" i="3"/>
  <c r="J7" i="3"/>
  <c r="J9" i="3"/>
  <c r="J10" i="3"/>
  <c r="J11" i="3"/>
  <c r="J13" i="3"/>
  <c r="J14" i="3"/>
  <c r="J17" i="3"/>
  <c r="J18" i="3"/>
  <c r="J19" i="3"/>
  <c r="J20" i="3"/>
  <c r="J21" i="3"/>
  <c r="J23" i="3"/>
  <c r="J25" i="3"/>
  <c r="J26" i="3"/>
  <c r="J27" i="3"/>
  <c r="J28" i="3"/>
  <c r="J30" i="3"/>
  <c r="J33" i="3"/>
  <c r="J34" i="3"/>
  <c r="J36" i="3"/>
  <c r="J37" i="3"/>
  <c r="J41" i="3"/>
  <c r="J42" i="3"/>
  <c r="J44" i="3"/>
  <c r="J46" i="3"/>
  <c r="J47" i="3"/>
  <c r="J48" i="3"/>
  <c r="J49" i="3"/>
  <c r="J51" i="3"/>
  <c r="J52" i="3"/>
  <c r="J53" i="3"/>
  <c r="J54" i="3"/>
  <c r="J55" i="3"/>
  <c r="J56" i="3"/>
  <c r="J57" i="3"/>
  <c r="J58" i="3"/>
  <c r="J59" i="3"/>
  <c r="J60" i="3"/>
  <c r="J62" i="3"/>
  <c r="J63" i="3"/>
  <c r="J64" i="3"/>
  <c r="J67" i="3"/>
  <c r="J68" i="3"/>
  <c r="J69" i="3"/>
  <c r="J71" i="3"/>
  <c r="J5" i="3"/>
  <c r="I73" i="3"/>
  <c r="I75" i="8" l="1"/>
  <c r="Q61" i="14"/>
  <c r="Q21" i="14"/>
  <c r="Q60" i="14"/>
  <c r="Q12" i="14"/>
  <c r="Q68" i="14"/>
  <c r="Q59" i="14"/>
  <c r="Q51" i="14"/>
  <c r="Q43" i="14"/>
  <c r="Q35" i="14"/>
  <c r="Q27" i="14"/>
  <c r="Q19" i="14"/>
  <c r="Q11" i="14"/>
  <c r="Q70" i="14"/>
  <c r="Q13" i="14"/>
  <c r="Q69" i="14"/>
  <c r="Q20" i="14"/>
  <c r="Q67" i="14"/>
  <c r="Q58" i="14"/>
  <c r="Q50" i="14"/>
  <c r="Q42" i="14"/>
  <c r="Q34" i="14"/>
  <c r="Q26" i="14"/>
  <c r="Q18" i="14"/>
  <c r="Q10" i="14"/>
  <c r="Q37" i="14"/>
  <c r="Q28" i="14"/>
  <c r="Q65" i="14"/>
  <c r="Q57" i="14"/>
  <c r="Q49" i="14"/>
  <c r="Q41" i="14"/>
  <c r="Q33" i="14"/>
  <c r="Q25" i="14"/>
  <c r="Q17" i="14"/>
  <c r="Q9" i="14"/>
  <c r="Q53" i="14"/>
  <c r="Q36" i="14"/>
  <c r="P73" i="14"/>
  <c r="Q73" i="14" s="1"/>
  <c r="Q64" i="14"/>
  <c r="Q56" i="14"/>
  <c r="Q48" i="14"/>
  <c r="Q40" i="14"/>
  <c r="Q32" i="14"/>
  <c r="Q24" i="14"/>
  <c r="Q16" i="14"/>
  <c r="Q8" i="14"/>
  <c r="Q45" i="14"/>
  <c r="Q44" i="14"/>
  <c r="Q72" i="14"/>
  <c r="Q63" i="14"/>
  <c r="Q55" i="14"/>
  <c r="Q47" i="14"/>
  <c r="Q39" i="14"/>
  <c r="Q31" i="14"/>
  <c r="Q23" i="14"/>
  <c r="Q15" i="14"/>
  <c r="Q7" i="14"/>
  <c r="Q29" i="14"/>
  <c r="Q52" i="14"/>
  <c r="Q71" i="14"/>
  <c r="Q62" i="14"/>
  <c r="Q54" i="14"/>
  <c r="Q46" i="14"/>
  <c r="Q38" i="14"/>
  <c r="Q30" i="14"/>
  <c r="Q22" i="14"/>
  <c r="Q14" i="14"/>
  <c r="Q6" i="14"/>
  <c r="Q5" i="14"/>
  <c r="J72" i="9"/>
  <c r="R73" i="15"/>
  <c r="O73" i="14"/>
  <c r="K73" i="12"/>
  <c r="G75" i="3"/>
  <c r="J73" i="3"/>
  <c r="P73" i="16" l="1"/>
  <c r="H73" i="16"/>
</calcChain>
</file>

<file path=xl/sharedStrings.xml><?xml version="1.0" encoding="utf-8"?>
<sst xmlns="http://schemas.openxmlformats.org/spreadsheetml/2006/main" count="1613" uniqueCount="336">
  <si>
    <t>LOUISIANA PUBLIC LIBRARY STATISTICS -- TEN YEAR SUMMARY</t>
  </si>
  <si>
    <t>General Information</t>
  </si>
  <si>
    <t>Population</t>
  </si>
  <si>
    <t>Libraries</t>
  </si>
  <si>
    <t>Public facilities</t>
  </si>
  <si>
    <t>Bookmobiles</t>
  </si>
  <si>
    <t>Collection</t>
  </si>
  <si>
    <t xml:space="preserve">Items </t>
  </si>
  <si>
    <t>Items per capita</t>
  </si>
  <si>
    <t>Circulation</t>
  </si>
  <si>
    <t>Staff</t>
  </si>
  <si>
    <t>FTE MLS librarians</t>
  </si>
  <si>
    <t>Total FTE staff</t>
  </si>
  <si>
    <t>Revenue</t>
  </si>
  <si>
    <t>Local</t>
  </si>
  <si>
    <t>Local per capita</t>
  </si>
  <si>
    <t>Total</t>
  </si>
  <si>
    <t>Total per capita</t>
  </si>
  <si>
    <t>Operating Expenditures</t>
  </si>
  <si>
    <t>Staff as % of total</t>
  </si>
  <si>
    <t>Collection as % of total</t>
  </si>
  <si>
    <t>Capital Expenditures</t>
  </si>
  <si>
    <t>GENERAL INFORMATION</t>
  </si>
  <si>
    <t>Library</t>
  </si>
  <si>
    <t>Year Founded</t>
  </si>
  <si>
    <t>System Membership</t>
  </si>
  <si>
    <t>Public Service Hours</t>
  </si>
  <si>
    <t>Total Buildings</t>
  </si>
  <si>
    <t>Book-mobiles</t>
  </si>
  <si>
    <t>Registered Borrowers</t>
  </si>
  <si>
    <t>As % of Population</t>
  </si>
  <si>
    <t>Allen Parish Libraries</t>
  </si>
  <si>
    <t>Audubon Regional Library</t>
  </si>
  <si>
    <t>Bienville Parish Library</t>
  </si>
  <si>
    <t>Calcasieu Parish Library</t>
  </si>
  <si>
    <t>Caldwell Parish Library</t>
  </si>
  <si>
    <t>Cameron Parish Library</t>
  </si>
  <si>
    <t>Iberia Parish Library</t>
  </si>
  <si>
    <t>Jackson Parish Library</t>
  </si>
  <si>
    <t>Jefferson Parish Library</t>
  </si>
  <si>
    <t>Lafayette Public Library</t>
  </si>
  <si>
    <t>Lafourche Parish Public Library</t>
  </si>
  <si>
    <t>LaSalle Parish Library</t>
  </si>
  <si>
    <t>Lincoln Parish Library</t>
  </si>
  <si>
    <t>Madison Parish Library</t>
  </si>
  <si>
    <t>Morehouse Parish Library</t>
  </si>
  <si>
    <t>Morgan City Public Library</t>
  </si>
  <si>
    <t>Natchitoches Parish Library</t>
  </si>
  <si>
    <t>Pointe Coupee Parish Library</t>
  </si>
  <si>
    <t>Rapides Parish Library</t>
  </si>
  <si>
    <t>Richland Parish Library</t>
  </si>
  <si>
    <t>St. Bernard Parish Library</t>
  </si>
  <si>
    <t>St. Charles Parish Library</t>
  </si>
  <si>
    <t>St. John the Baptist Parish Library</t>
  </si>
  <si>
    <t>St. Martin Parish Library</t>
  </si>
  <si>
    <t>St. Mary Parish Library</t>
  </si>
  <si>
    <t>St. Tammany Parish Library</t>
  </si>
  <si>
    <t>Tangipahoa Parish Library</t>
  </si>
  <si>
    <t>Union Parish Library</t>
  </si>
  <si>
    <t>Washington Municipal Library</t>
  </si>
  <si>
    <t>West Feliciana Parish Library</t>
  </si>
  <si>
    <t>STATE</t>
  </si>
  <si>
    <t>DeSoto Parish Library</t>
  </si>
  <si>
    <t>Krotz Springs Municipal Public Library</t>
  </si>
  <si>
    <t>Ouachita Parish Public Library</t>
  </si>
  <si>
    <t>Vermilion Parish Library</t>
  </si>
  <si>
    <t>DIRECTOR</t>
  </si>
  <si>
    <t>ALA/MLIS LIBRARIANS</t>
  </si>
  <si>
    <t>TOTAL STAFF</t>
  </si>
  <si>
    <t>Year Appointed</t>
  </si>
  <si>
    <t>Certified by State Board</t>
  </si>
  <si>
    <t>Salary</t>
  </si>
  <si>
    <t>Entry Level Salary</t>
  </si>
  <si>
    <t>ALA/MLS Librarians (Number)</t>
  </si>
  <si>
    <t>FTE ALA MLS Librarians</t>
  </si>
  <si>
    <t>Population Per One FTE MLS</t>
  </si>
  <si>
    <t>Total Paid Staff</t>
  </si>
  <si>
    <t>Total FTE Paid Staff</t>
  </si>
  <si>
    <t>Population Per One FTE Staff</t>
  </si>
  <si>
    <t>LLA Standards</t>
  </si>
  <si>
    <t>Essential</t>
  </si>
  <si>
    <t>National Average</t>
  </si>
  <si>
    <t>1:2,500</t>
  </si>
  <si>
    <t>Enhanced</t>
  </si>
  <si>
    <t>Natl.Avg+5%</t>
  </si>
  <si>
    <t>1:10,000</t>
  </si>
  <si>
    <t>1:2,000</t>
  </si>
  <si>
    <t>Natl.Avg+10%</t>
  </si>
  <si>
    <t>1:8,000</t>
  </si>
  <si>
    <t>1:1,500</t>
  </si>
  <si>
    <t>SERVICES</t>
  </si>
  <si>
    <t>Patron Visits</t>
  </si>
  <si>
    <t>Reference Transactions</t>
  </si>
  <si>
    <t>Library Visits</t>
  </si>
  <si>
    <t>Library Visits Per Capita</t>
  </si>
  <si>
    <t>Reference (Traditional)</t>
  </si>
  <si>
    <t>Reference (Electronic)</t>
  </si>
  <si>
    <t>Total Reference</t>
  </si>
  <si>
    <t>Reference Per Capita</t>
  </si>
  <si>
    <t>ELECTRONIC RESOURCES</t>
  </si>
  <si>
    <t>Internet Workstations</t>
  </si>
  <si>
    <t>Electronic Resource Usage</t>
  </si>
  <si>
    <t>Public Internet Workstations</t>
  </si>
  <si>
    <t>Public Internet Workstations Per 5,000 Population</t>
  </si>
  <si>
    <t>Staff Internet Workstations</t>
  </si>
  <si>
    <t>Total Internet Workstations</t>
  </si>
  <si>
    <t>Patrons Using Electronic Resources</t>
  </si>
  <si>
    <t>Louisiana Connect Database Usage</t>
  </si>
  <si>
    <t>Other Database Usage</t>
  </si>
  <si>
    <t>Total Electronic Database Usage</t>
  </si>
  <si>
    <t>PROGRAMMING</t>
  </si>
  <si>
    <t>Children</t>
  </si>
  <si>
    <t>Young Adult</t>
  </si>
  <si>
    <t>Adult</t>
  </si>
  <si>
    <t>Programs Number</t>
  </si>
  <si>
    <t>Attendance</t>
  </si>
  <si>
    <t>CIRCULATION</t>
  </si>
  <si>
    <t>BY MATERIAL TYPE</t>
  </si>
  <si>
    <t>BY OUTLET</t>
  </si>
  <si>
    <t>TOTAL</t>
  </si>
  <si>
    <t>ILL</t>
  </si>
  <si>
    <t>Adult Materials</t>
  </si>
  <si>
    <t>Juvenile Materials</t>
  </si>
  <si>
    <t>Serials</t>
  </si>
  <si>
    <t>AV Materials</t>
  </si>
  <si>
    <t>Other Materials</t>
  </si>
  <si>
    <t>Central Library</t>
  </si>
  <si>
    <t>Branches</t>
  </si>
  <si>
    <t>ILL Items Loaned</t>
  </si>
  <si>
    <t>ILL Items Borrowed</t>
  </si>
  <si>
    <t>COLLECTION I</t>
  </si>
  <si>
    <t>Adult Books &amp; Other Print Materials</t>
  </si>
  <si>
    <t>Juvenile Books</t>
  </si>
  <si>
    <t>Serial Volumes in Print</t>
  </si>
  <si>
    <t>E-Books</t>
  </si>
  <si>
    <t>Electronic Databases</t>
  </si>
  <si>
    <t>All Other Library Materials</t>
  </si>
  <si>
    <t>TOTAL Collection</t>
  </si>
  <si>
    <t>COLLECTION II</t>
  </si>
  <si>
    <t>Collection Per Capita</t>
  </si>
  <si>
    <t>% of Collection That Is New</t>
  </si>
  <si>
    <t>% of Collection Withdrawn</t>
  </si>
  <si>
    <t>Print Serial Subscriptions</t>
  </si>
  <si>
    <t>Electronic Serial Subscriptions</t>
  </si>
  <si>
    <t>Subscriptions Per 1,000 Population</t>
  </si>
  <si>
    <t>LLA Standards: Essential</t>
  </si>
  <si>
    <t>Visits</t>
  </si>
  <si>
    <t>Visits per capita</t>
  </si>
  <si>
    <t>OPERATING REVENUE I</t>
  </si>
  <si>
    <t>TAX RATE</t>
  </si>
  <si>
    <t>LOCAL</t>
  </si>
  <si>
    <t>FEDERAL</t>
  </si>
  <si>
    <t>Mills</t>
  </si>
  <si>
    <t>Sales %</t>
  </si>
  <si>
    <t>Total Local Revenue</t>
  </si>
  <si>
    <t>State Revenue Sharing</t>
  </si>
  <si>
    <t>State Aid</t>
  </si>
  <si>
    <t>Other State Revenue</t>
  </si>
  <si>
    <t>Total State Revenue</t>
  </si>
  <si>
    <t>Total Federal Revenue</t>
  </si>
  <si>
    <t>OPERATING REVENUE II</t>
  </si>
  <si>
    <t>OTHER REVENUE</t>
  </si>
  <si>
    <t>REVENUE PER CAPITA</t>
  </si>
  <si>
    <t>Fines &amp; Fees</t>
  </si>
  <si>
    <t>Use of Money &amp; Property</t>
  </si>
  <si>
    <t>Gifts &amp; Donations</t>
  </si>
  <si>
    <t>Other Financing Sources</t>
  </si>
  <si>
    <t>Total Other Revenue</t>
  </si>
  <si>
    <t>Total Operating Revenue</t>
  </si>
  <si>
    <t>Reserve Funds</t>
  </si>
  <si>
    <t>Local Per Capita</t>
  </si>
  <si>
    <t>State Per Capita</t>
  </si>
  <si>
    <t>Federal Per Capita</t>
  </si>
  <si>
    <t>Other Per Capita</t>
  </si>
  <si>
    <t>Total Per Capita</t>
  </si>
  <si>
    <t>OPERATING EXPENDITURES I</t>
  </si>
  <si>
    <t>PERSONNEL</t>
  </si>
  <si>
    <t>COLLECTION</t>
  </si>
  <si>
    <t>Salary &amp; Wages</t>
  </si>
  <si>
    <t>Employee Benefits</t>
  </si>
  <si>
    <t>Total Staff</t>
  </si>
  <si>
    <t>Per Capita</t>
  </si>
  <si>
    <t>Books &amp; Other Print Materials</t>
  </si>
  <si>
    <t>Electronic Materials</t>
  </si>
  <si>
    <t>Other Library Materials</t>
  </si>
  <si>
    <t>Total Collection Expenditures</t>
  </si>
  <si>
    <t>LLA Standard: Essential</t>
  </si>
  <si>
    <t>OPERATING EXPENDITURES II</t>
  </si>
  <si>
    <t>OTHER</t>
  </si>
  <si>
    <t>Total Operating Expend.</t>
  </si>
  <si>
    <t>Utilities</t>
  </si>
  <si>
    <t>Contractual Maintenance Services</t>
  </si>
  <si>
    <t>Professional Services</t>
  </si>
  <si>
    <t>Insurance &amp; Surety Bonds</t>
  </si>
  <si>
    <t>Training Education &amp; Travel</t>
  </si>
  <si>
    <t>Furniture Machinery Equipment</t>
  </si>
  <si>
    <t>Electronic Access</t>
  </si>
  <si>
    <t>Statutory Payments Retirement Contribution</t>
  </si>
  <si>
    <t>Book-keeping Accounting Auditing</t>
  </si>
  <si>
    <t>Grants</t>
  </si>
  <si>
    <t>Tax Election</t>
  </si>
  <si>
    <t>All Other Expend.</t>
  </si>
  <si>
    <t>Total Other Expend.</t>
  </si>
  <si>
    <t>CAPITAL REVENUE &amp; CAPITAL EXPENDITURES</t>
  </si>
  <si>
    <t>CAPITAL REVENUE</t>
  </si>
  <si>
    <t>CAPITAL EXPENDITURES</t>
  </si>
  <si>
    <t>State</t>
  </si>
  <si>
    <t>Federal</t>
  </si>
  <si>
    <t>Other</t>
  </si>
  <si>
    <t>Land</t>
  </si>
  <si>
    <t>Buildings</t>
  </si>
  <si>
    <t>Motor Vehicles</t>
  </si>
  <si>
    <t>Elec-tronic Access</t>
  </si>
  <si>
    <t>Collec-tion</t>
  </si>
  <si>
    <t>Major Repairs</t>
  </si>
  <si>
    <t>Profes-sional Services</t>
  </si>
  <si>
    <t>Construc-tion in Progress</t>
  </si>
  <si>
    <t>Tax Millage Expires (12/31)</t>
  </si>
  <si>
    <t xml:space="preserve"> </t>
  </si>
  <si>
    <t>*</t>
  </si>
  <si>
    <t>*See note on population, page 3.</t>
  </si>
  <si>
    <t>STAFFING</t>
  </si>
  <si>
    <t>Paid Staff</t>
  </si>
  <si>
    <t>Number of Volunteers</t>
  </si>
  <si>
    <t>VOLUNTEERS</t>
  </si>
  <si>
    <t>Comprehensive</t>
  </si>
  <si>
    <t>1:5,000</t>
  </si>
  <si>
    <t>Complrehensive</t>
  </si>
  <si>
    <t>Acadia Parish Library</t>
  </si>
  <si>
    <t>Ascension Parish Library</t>
  </si>
  <si>
    <t xml:space="preserve">Assumption Parish Library </t>
  </si>
  <si>
    <t>Avoyelles Parish Library</t>
  </si>
  <si>
    <t>Beauregard Parish Library</t>
  </si>
  <si>
    <t>Bossier Parish Library</t>
  </si>
  <si>
    <t>Catahoula Parish Library</t>
  </si>
  <si>
    <t>Claiborne Parish Library</t>
  </si>
  <si>
    <t>Concordia Parish Library</t>
  </si>
  <si>
    <t>East Baton Rouge Parish Library</t>
  </si>
  <si>
    <t>East Carroll Parish Library</t>
  </si>
  <si>
    <t>Evangeline Parish Library</t>
  </si>
  <si>
    <t>Grant Parish Library</t>
  </si>
  <si>
    <t>Iberville Parish Library</t>
  </si>
  <si>
    <t>Jefferson Davis Parish Library</t>
  </si>
  <si>
    <t>Jennings Carnegie Public Library</t>
  </si>
  <si>
    <t>Livingston Parish Library</t>
  </si>
  <si>
    <t>New Orleans Public Library</t>
  </si>
  <si>
    <t>Opelousas-Eunice Public Library</t>
  </si>
  <si>
    <t>Plaquemines Parish Library</t>
  </si>
  <si>
    <t>Red River Parish Library</t>
  </si>
  <si>
    <t>Sabine Parish Library</t>
  </si>
  <si>
    <t>Shreve Memorial Library</t>
  </si>
  <si>
    <t>St. James Parish Library</t>
  </si>
  <si>
    <t>Tensas Parish Library</t>
  </si>
  <si>
    <t>Terrebonne Parish Library</t>
  </si>
  <si>
    <t>Vernon Parish Library</t>
  </si>
  <si>
    <t>Washington Parish Library</t>
  </si>
  <si>
    <t>Webster Parish Library</t>
  </si>
  <si>
    <t>West Baton Rouge Parish Library</t>
  </si>
  <si>
    <t>West Carroll Parish Library</t>
  </si>
  <si>
    <t>Winn Parish Library</t>
  </si>
  <si>
    <t>Audio Materials - Downloadable</t>
  </si>
  <si>
    <t>Video Materials - Downloadable</t>
  </si>
  <si>
    <t>Audio Materials - Physical Units</t>
  </si>
  <si>
    <t>Video Materials - Physical Units</t>
  </si>
  <si>
    <t>New items</t>
  </si>
  <si>
    <t>Withdrawls</t>
  </si>
  <si>
    <t>** Library Director is also City Clerk</t>
  </si>
  <si>
    <t>*   See note on population, page 3.</t>
  </si>
  <si>
    <t>Bayouland</t>
  </si>
  <si>
    <t>Bayouland &amp; Libraries Southwest</t>
  </si>
  <si>
    <t>N/A</t>
  </si>
  <si>
    <t>Libraries Southwest</t>
  </si>
  <si>
    <t>Green Gold</t>
  </si>
  <si>
    <t xml:space="preserve">Green Gold  </t>
  </si>
  <si>
    <t>Trail Blazers</t>
  </si>
  <si>
    <t>Yes</t>
  </si>
  <si>
    <t>No</t>
  </si>
  <si>
    <t>1/4 of 1%</t>
  </si>
  <si>
    <t>1/4 cent</t>
  </si>
  <si>
    <t>As % of Total Expenses</t>
  </si>
  <si>
    <t>Trail Blazers; Green Gold</t>
  </si>
  <si>
    <t>Volunteer Hours per year</t>
  </si>
  <si>
    <t>ALA-APA salary survey : a survey of library positions requiring an ALA-accredited Master's degree.</t>
  </si>
  <si>
    <t>p.35</t>
  </si>
  <si>
    <t>331.281 ALA 2012</t>
  </si>
  <si>
    <t>Southeast (All libraries)</t>
  </si>
  <si>
    <t>Use of Library Wireless</t>
  </si>
  <si>
    <t>Book-mobile</t>
  </si>
  <si>
    <t>2014 Salary data from ALA-APA salary survey - from ALA Library</t>
  </si>
  <si>
    <t>Franklin Parish Library</t>
  </si>
  <si>
    <t>Computer Use per capita</t>
  </si>
  <si>
    <t>N/R = Not reported</t>
  </si>
  <si>
    <t>N/R</t>
  </si>
  <si>
    <t>*** No MLS staff - cannot calculate ratio</t>
  </si>
  <si>
    <t>***</t>
  </si>
  <si>
    <t>†</t>
  </si>
  <si>
    <t>† Fiscally Emancipated Public Library</t>
  </si>
  <si>
    <t>* See note on population, page 3.</t>
  </si>
  <si>
    <t>Electronic Retrieval</t>
  </si>
  <si>
    <t>N/R=Not Reported</t>
  </si>
  <si>
    <t>Table 8</t>
  </si>
  <si>
    <r>
      <t>National Average</t>
    </r>
    <r>
      <rPr>
        <sz val="10"/>
        <rFont val="Calibri"/>
        <family val="2"/>
      </rPr>
      <t>†</t>
    </r>
  </si>
  <si>
    <r>
      <rPr>
        <sz val="10"/>
        <rFont val="Calibri"/>
        <family val="2"/>
      </rPr>
      <t>†</t>
    </r>
    <r>
      <rPr>
        <sz val="10"/>
        <rFont val="Garamond"/>
        <family val="1"/>
      </rPr>
      <t xml:space="preserve">Latest data is 2014 survey. See </t>
    </r>
    <r>
      <rPr>
        <i/>
        <sz val="10"/>
        <rFont val="Garamond"/>
        <family val="1"/>
      </rPr>
      <t>Introduction</t>
    </r>
    <r>
      <rPr>
        <sz val="10"/>
        <rFont val="Garamond"/>
        <family val="1"/>
      </rPr>
      <t>.</t>
    </r>
  </si>
  <si>
    <t>Registration files last purged in 1994.</t>
  </si>
  <si>
    <t>Registration files last purged in 1998.</t>
  </si>
  <si>
    <t>Reciprocal borrowing with  Lafayette Parish for those who work in one parish and live in the other.</t>
  </si>
  <si>
    <t>Registration permitted for non-resident employees in the Parish.</t>
  </si>
  <si>
    <t>Registration permitted for consortia members, non-resident employees, and college students in the Parish.</t>
  </si>
  <si>
    <t>Total Collection Use</t>
  </si>
  <si>
    <t>N/A = Not applicable</t>
  </si>
  <si>
    <t>None</t>
  </si>
  <si>
    <t>4/30/2021</t>
  </si>
  <si>
    <t>2020; 2024</t>
  </si>
  <si>
    <t>2019; 2026</t>
  </si>
  <si>
    <t>Print Serial Subscrip-tions</t>
  </si>
  <si>
    <t xml:space="preserve">N/R </t>
  </si>
  <si>
    <t>(based on 2016 data)</t>
  </si>
  <si>
    <t>Net Change 2018</t>
  </si>
  <si>
    <t>Percent Change 2017 to 2018</t>
  </si>
  <si>
    <t>Note:  According to the U.S. Census Bureau, the latest Louisiana population estimate is 4,659,978.  The state population in the table duplicates the population of some Municipal Libraries.</t>
  </si>
  <si>
    <t xml:space="preserve">0 </t>
  </si>
  <si>
    <t>Coll. Use Per Capita</t>
  </si>
  <si>
    <t>2022, 2026</t>
  </si>
  <si>
    <t>10/2021</t>
  </si>
  <si>
    <t>2028</t>
  </si>
  <si>
    <t>South St. Landry Community Library [Armand J. Brinkhaus South St. Landry Community Library]</t>
  </si>
  <si>
    <t xml:space="preserve"> # Starting with 2018, does not include "Audiomaterials-Downloadable." </t>
  </si>
  <si>
    <r>
      <t xml:space="preserve"> * Significant change in calculation in 2016 to include successful retrieval of electronic information in </t>
    </r>
    <r>
      <rPr>
        <b/>
        <i/>
        <sz val="8"/>
        <rFont val="Garamond"/>
        <family val="1"/>
      </rPr>
      <t>Total Collection Use</t>
    </r>
    <r>
      <rPr>
        <b/>
        <sz val="8"/>
        <rFont val="Garamond"/>
        <family val="1"/>
      </rPr>
      <t xml:space="preserve">. See pages 10-11. </t>
    </r>
  </si>
  <si>
    <t>#</t>
  </si>
  <si>
    <t>(based on 2017 data)</t>
  </si>
  <si>
    <t>Table 9</t>
  </si>
  <si>
    <t>https://www.imls.gov/sites/default/files/fy2017_pls_tables.pdf</t>
  </si>
  <si>
    <t>Table 14</t>
  </si>
  <si>
    <t>Table 18</t>
  </si>
  <si>
    <t>Still latest data available, 8/4/16; 10/10/17; per email from Lorelle Swader at ALA-APA 9/18/18; latest on web site as of 7/25/19</t>
  </si>
  <si>
    <t>Year last purged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</si>
</sst>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0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Garamond"/>
      <family val="1"/>
    </font>
    <font>
      <b/>
      <sz val="9.5"/>
      <name val="Garamond"/>
      <family val="1"/>
    </font>
    <font>
      <sz val="9.5"/>
      <name val="Garamond"/>
      <family val="1"/>
    </font>
    <font>
      <b/>
      <sz val="11"/>
      <name val="Garamond"/>
      <family val="1"/>
    </font>
    <font>
      <sz val="10"/>
      <name val="Cambria"/>
      <family val="1"/>
      <scheme val="major"/>
    </font>
    <font>
      <vertAlign val="superscript"/>
      <sz val="10"/>
      <name val="Garamond"/>
      <family val="1"/>
    </font>
    <font>
      <b/>
      <vertAlign val="superscript"/>
      <sz val="10"/>
      <name val="Garamond"/>
      <family val="1"/>
    </font>
    <font>
      <sz val="10"/>
      <name val="Calibri"/>
      <family val="2"/>
    </font>
    <font>
      <i/>
      <sz val="10"/>
      <name val="Garamond"/>
      <family val="1"/>
    </font>
    <font>
      <b/>
      <i/>
      <sz val="8"/>
      <name val="Garamond"/>
      <family val="1"/>
    </font>
    <font>
      <sz val="9.5"/>
      <name val="Arial"/>
      <family val="2"/>
    </font>
    <font>
      <sz val="11"/>
      <color theme="1"/>
      <name val="Calibri"/>
      <family val="2"/>
    </font>
    <font>
      <sz val="8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1" fillId="0" borderId="0"/>
  </cellStyleXfs>
  <cellXfs count="565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/>
    <xf numFmtId="0" fontId="0" fillId="0" borderId="0" xfId="0" applyBorder="1"/>
    <xf numFmtId="0" fontId="6" fillId="0" borderId="9" xfId="0" applyFont="1" applyBorder="1" applyAlignment="1">
      <alignment horizontal="right"/>
    </xf>
    <xf numFmtId="0" fontId="6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6" fillId="0" borderId="6" xfId="0" applyFont="1" applyFill="1" applyBorder="1" applyAlignment="1">
      <alignment horizontal="center" wrapText="1"/>
    </xf>
    <xf numFmtId="1" fontId="3" fillId="0" borderId="0" xfId="0" applyNumberFormat="1" applyFont="1" applyFill="1" applyBorder="1"/>
    <xf numFmtId="3" fontId="3" fillId="0" borderId="2" xfId="0" applyNumberFormat="1" applyFont="1" applyFill="1" applyBorder="1"/>
    <xf numFmtId="0" fontId="0" fillId="0" borderId="0" xfId="0" applyFill="1"/>
    <xf numFmtId="0" fontId="8" fillId="0" borderId="0" xfId="0" applyFont="1"/>
    <xf numFmtId="0" fontId="9" fillId="0" borderId="0" xfId="0" applyFont="1" applyBorder="1"/>
    <xf numFmtId="0" fontId="9" fillId="0" borderId="0" xfId="0" applyFont="1"/>
    <xf numFmtId="0" fontId="8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/>
    <xf numFmtId="164" fontId="0" fillId="0" borderId="0" xfId="0" applyNumberFormat="1" applyBorder="1"/>
    <xf numFmtId="164" fontId="3" fillId="0" borderId="2" xfId="0" applyNumberFormat="1" applyFont="1" applyBorder="1" applyAlignment="1">
      <alignment wrapText="1"/>
    </xf>
    <xf numFmtId="165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164" fontId="0" fillId="0" borderId="0" xfId="0" applyNumberFormat="1"/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65" fontId="3" fillId="0" borderId="0" xfId="0" applyNumberFormat="1" applyFont="1"/>
    <xf numFmtId="164" fontId="4" fillId="0" borderId="2" xfId="0" applyNumberFormat="1" applyFont="1" applyBorder="1" applyAlignment="1">
      <alignment wrapText="1"/>
    </xf>
    <xf numFmtId="0" fontId="4" fillId="0" borderId="9" xfId="0" applyFont="1" applyBorder="1" applyAlignment="1">
      <alignment horizontal="right"/>
    </xf>
    <xf numFmtId="164" fontId="4" fillId="0" borderId="2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4" fillId="0" borderId="0" xfId="0" applyNumberFormat="1" applyFont="1"/>
    <xf numFmtId="164" fontId="0" fillId="0" borderId="0" xfId="0" applyNumberFormat="1" applyFill="1"/>
    <xf numFmtId="0" fontId="3" fillId="0" borderId="0" xfId="0" applyFont="1" applyFill="1"/>
    <xf numFmtId="3" fontId="3" fillId="0" borderId="0" xfId="0" applyNumberFormat="1" applyFont="1" applyFill="1" applyBorder="1"/>
    <xf numFmtId="164" fontId="3" fillId="0" borderId="2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0" fontId="4" fillId="0" borderId="0" xfId="0" applyFont="1"/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9" xfId="0" applyFont="1" applyBorder="1" applyAlignment="1">
      <alignment horizontal="right"/>
    </xf>
    <xf numFmtId="165" fontId="4" fillId="0" borderId="4" xfId="2" applyNumberFormat="1" applyFont="1" applyFill="1" applyBorder="1"/>
    <xf numFmtId="164" fontId="4" fillId="0" borderId="4" xfId="2" applyNumberFormat="1" applyFont="1" applyFill="1" applyBorder="1"/>
    <xf numFmtId="164" fontId="4" fillId="0" borderId="8" xfId="2" applyNumberFormat="1" applyFont="1" applyFill="1" applyBorder="1"/>
    <xf numFmtId="164" fontId="6" fillId="0" borderId="13" xfId="0" applyNumberFormat="1" applyFont="1" applyBorder="1" applyAlignment="1">
      <alignment wrapText="1"/>
    </xf>
    <xf numFmtId="0" fontId="0" fillId="0" borderId="14" xfId="0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2" fontId="3" fillId="0" borderId="0" xfId="0" applyNumberFormat="1" applyFont="1" applyFill="1"/>
    <xf numFmtId="2" fontId="3" fillId="0" borderId="0" xfId="0" applyNumberFormat="1" applyFont="1" applyFill="1" applyBorder="1"/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/>
    <xf numFmtId="0" fontId="0" fillId="0" borderId="0" xfId="0" applyFill="1" applyBorder="1"/>
    <xf numFmtId="165" fontId="4" fillId="0" borderId="14" xfId="0" applyNumberFormat="1" applyFont="1" applyFill="1" applyBorder="1"/>
    <xf numFmtId="0" fontId="3" fillId="0" borderId="0" xfId="0" applyFont="1" applyFill="1" applyBorder="1"/>
    <xf numFmtId="3" fontId="3" fillId="0" borderId="6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8" fillId="0" borderId="0" xfId="0" applyFont="1" applyFill="1"/>
    <xf numFmtId="0" fontId="7" fillId="0" borderId="0" xfId="0" applyFont="1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 applyBorder="1"/>
    <xf numFmtId="10" fontId="0" fillId="0" borderId="0" xfId="0" applyNumberForma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9" xfId="0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Fill="1" applyBorder="1" applyAlignment="1">
      <alignment vertical="top"/>
    </xf>
    <xf numFmtId="0" fontId="3" fillId="0" borderId="6" xfId="0" applyFont="1" applyBorder="1" applyAlignment="1">
      <alignment horizontal="right"/>
    </xf>
    <xf numFmtId="164" fontId="13" fillId="0" borderId="0" xfId="0" applyNumberFormat="1" applyFont="1" applyFill="1" applyBorder="1"/>
    <xf numFmtId="164" fontId="13" fillId="0" borderId="14" xfId="0" applyNumberFormat="1" applyFont="1" applyFill="1" applyBorder="1"/>
    <xf numFmtId="7" fontId="13" fillId="0" borderId="0" xfId="0" applyNumberFormat="1" applyFont="1" applyFill="1" applyBorder="1"/>
    <xf numFmtId="7" fontId="3" fillId="0" borderId="0" xfId="2" applyNumberFormat="1" applyFont="1" applyFill="1"/>
    <xf numFmtId="7" fontId="13" fillId="0" borderId="0" xfId="2" applyNumberFormat="1" applyFont="1" applyFill="1" applyBorder="1"/>
    <xf numFmtId="7" fontId="13" fillId="0" borderId="14" xfId="0" applyNumberFormat="1" applyFont="1" applyFill="1" applyBorder="1"/>
    <xf numFmtId="165" fontId="4" fillId="0" borderId="8" xfId="2" applyNumberFormat="1" applyFont="1" applyFill="1" applyBorder="1"/>
    <xf numFmtId="164" fontId="4" fillId="0" borderId="6" xfId="0" applyNumberFormat="1" applyFont="1" applyFill="1" applyBorder="1"/>
    <xf numFmtId="165" fontId="4" fillId="0" borderId="10" xfId="0" applyNumberFormat="1" applyFont="1" applyFill="1" applyBorder="1"/>
    <xf numFmtId="10" fontId="4" fillId="0" borderId="8" xfId="3" applyNumberFormat="1" applyFont="1" applyFill="1" applyBorder="1"/>
    <xf numFmtId="0" fontId="11" fillId="0" borderId="0" xfId="0" applyFont="1" applyBorder="1"/>
    <xf numFmtId="0" fontId="11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4" fontId="4" fillId="0" borderId="14" xfId="0" applyNumberFormat="1" applyFont="1" applyFill="1" applyBorder="1"/>
    <xf numFmtId="164" fontId="4" fillId="0" borderId="10" xfId="0" applyNumberFormat="1" applyFont="1" applyFill="1" applyBorder="1"/>
    <xf numFmtId="164" fontId="13" fillId="0" borderId="16" xfId="0" applyNumberFormat="1" applyFont="1" applyFill="1" applyBorder="1"/>
    <xf numFmtId="164" fontId="13" fillId="0" borderId="0" xfId="0" applyNumberFormat="1" applyFont="1" applyFill="1" applyBorder="1" applyAlignment="1">
      <alignment horizontal="right"/>
    </xf>
    <xf numFmtId="164" fontId="13" fillId="0" borderId="6" xfId="0" applyNumberFormat="1" applyFont="1" applyFill="1" applyBorder="1"/>
    <xf numFmtId="7" fontId="13" fillId="0" borderId="6" xfId="0" applyNumberFormat="1" applyFont="1" applyFill="1" applyBorder="1"/>
    <xf numFmtId="7" fontId="3" fillId="0" borderId="6" xfId="2" applyNumberFormat="1" applyFont="1" applyFill="1" applyBorder="1"/>
    <xf numFmtId="7" fontId="13" fillId="0" borderId="6" xfId="2" applyNumberFormat="1" applyFont="1" applyFill="1" applyBorder="1"/>
    <xf numFmtId="7" fontId="13" fillId="0" borderId="10" xfId="0" applyNumberFormat="1" applyFont="1" applyFill="1" applyBorder="1"/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/>
    <xf numFmtId="164" fontId="3" fillId="0" borderId="14" xfId="0" applyNumberFormat="1" applyFont="1" applyFill="1" applyBorder="1"/>
    <xf numFmtId="17" fontId="3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top"/>
    </xf>
    <xf numFmtId="3" fontId="3" fillId="0" borderId="14" xfId="0" applyNumberFormat="1" applyFont="1" applyFill="1" applyBorder="1"/>
    <xf numFmtId="0" fontId="3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" fontId="3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37" fontId="3" fillId="0" borderId="0" xfId="1" applyNumberFormat="1" applyFont="1" applyFill="1"/>
    <xf numFmtId="37" fontId="3" fillId="0" borderId="14" xfId="1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7" fontId="3" fillId="0" borderId="2" xfId="1" applyNumberFormat="1" applyFont="1" applyFill="1" applyBorder="1"/>
    <xf numFmtId="37" fontId="3" fillId="0" borderId="13" xfId="1" applyNumberFormat="1" applyFont="1" applyFill="1" applyBorder="1"/>
    <xf numFmtId="3" fontId="3" fillId="0" borderId="9" xfId="0" applyNumberFormat="1" applyFont="1" applyFill="1" applyBorder="1"/>
    <xf numFmtId="164" fontId="3" fillId="0" borderId="10" xfId="0" applyNumberFormat="1" applyFont="1" applyFill="1" applyBorder="1"/>
    <xf numFmtId="164" fontId="3" fillId="0" borderId="6" xfId="0" applyNumberFormat="1" applyFont="1" applyFill="1" applyBorder="1"/>
    <xf numFmtId="3" fontId="3" fillId="0" borderId="10" xfId="0" applyNumberFormat="1" applyFont="1" applyFill="1" applyBorder="1"/>
    <xf numFmtId="0" fontId="3" fillId="0" borderId="0" xfId="0" applyFont="1" applyFill="1" applyAlignment="1">
      <alignment horizontal="right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wrapText="1"/>
    </xf>
    <xf numFmtId="2" fontId="6" fillId="0" borderId="6" xfId="0" applyNumberFormat="1" applyFont="1" applyFill="1" applyBorder="1" applyAlignment="1">
      <alignment wrapText="1"/>
    </xf>
    <xf numFmtId="10" fontId="6" fillId="0" borderId="6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0" fontId="3" fillId="0" borderId="0" xfId="3" applyNumberFormat="1" applyFont="1" applyFill="1"/>
    <xf numFmtId="4" fontId="3" fillId="0" borderId="14" xfId="0" applyNumberFormat="1" applyFont="1" applyFill="1" applyBorder="1"/>
    <xf numFmtId="166" fontId="3" fillId="0" borderId="0" xfId="1" applyNumberFormat="1" applyFont="1" applyFill="1"/>
    <xf numFmtId="2" fontId="3" fillId="0" borderId="6" xfId="0" applyNumberFormat="1" applyFont="1" applyFill="1" applyBorder="1"/>
    <xf numFmtId="10" fontId="3" fillId="0" borderId="6" xfId="3" applyNumberFormat="1" applyFont="1" applyFill="1" applyBorder="1"/>
    <xf numFmtId="4" fontId="3" fillId="0" borderId="10" xfId="0" applyNumberFormat="1" applyFont="1" applyFill="1" applyBorder="1"/>
    <xf numFmtId="166" fontId="3" fillId="0" borderId="0" xfId="0" applyNumberFormat="1" applyFont="1" applyFill="1"/>
    <xf numFmtId="10" fontId="3" fillId="0" borderId="0" xfId="0" applyNumberFormat="1" applyFont="1" applyFill="1"/>
    <xf numFmtId="3" fontId="3" fillId="0" borderId="0" xfId="0" applyNumberFormat="1" applyFont="1" applyFill="1"/>
    <xf numFmtId="0" fontId="0" fillId="0" borderId="14" xfId="0" applyFill="1" applyBorder="1"/>
    <xf numFmtId="1" fontId="3" fillId="0" borderId="0" xfId="0" applyNumberFormat="1" applyFont="1" applyFill="1"/>
    <xf numFmtId="37" fontId="3" fillId="0" borderId="6" xfId="1" applyNumberFormat="1" applyFont="1" applyFill="1" applyBorder="1"/>
    <xf numFmtId="3" fontId="0" fillId="0" borderId="14" xfId="0" applyNumberFormat="1" applyFill="1" applyBorder="1"/>
    <xf numFmtId="0" fontId="6" fillId="0" borderId="7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5" xfId="0" applyNumberFormat="1" applyFont="1" applyFill="1" applyBorder="1"/>
    <xf numFmtId="0" fontId="3" fillId="0" borderId="14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4" fontId="3" fillId="0" borderId="6" xfId="0" applyNumberFormat="1" applyFont="1" applyFill="1" applyBorder="1"/>
    <xf numFmtId="3" fontId="3" fillId="0" borderId="2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/>
    <xf numFmtId="3" fontId="6" fillId="0" borderId="6" xfId="0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/>
    <xf numFmtId="0" fontId="3" fillId="0" borderId="10" xfId="0" applyFont="1" applyFill="1" applyBorder="1"/>
    <xf numFmtId="17" fontId="3" fillId="0" borderId="0" xfId="0" quotePrefix="1" applyNumberFormat="1" applyFont="1" applyFill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/>
    </xf>
    <xf numFmtId="37" fontId="3" fillId="0" borderId="10" xfId="1" applyNumberFormat="1" applyFont="1" applyFill="1" applyBorder="1"/>
    <xf numFmtId="0" fontId="15" fillId="0" borderId="0" xfId="0" applyFont="1" applyFill="1"/>
    <xf numFmtId="168" fontId="15" fillId="0" borderId="0" xfId="3" applyNumberFormat="1" applyFont="1" applyFill="1"/>
    <xf numFmtId="0" fontId="5" fillId="0" borderId="0" xfId="0" applyFont="1" applyBorder="1" applyAlignment="1">
      <alignment horizontal="right"/>
    </xf>
    <xf numFmtId="0" fontId="17" fillId="0" borderId="6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/>
    <xf numFmtId="0" fontId="16" fillId="0" borderId="2" xfId="0" applyNumberFormat="1" applyFont="1" applyFill="1" applyBorder="1"/>
    <xf numFmtId="0" fontId="16" fillId="0" borderId="0" xfId="0" applyNumberFormat="1" applyFont="1" applyFill="1"/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3" fillId="2" borderId="0" xfId="0" applyFont="1" applyFill="1"/>
    <xf numFmtId="2" fontId="3" fillId="2" borderId="0" xfId="0" applyNumberFormat="1" applyFont="1" applyFill="1"/>
    <xf numFmtId="3" fontId="3" fillId="2" borderId="14" xfId="0" applyNumberFormat="1" applyFont="1" applyFill="1" applyBorder="1"/>
    <xf numFmtId="0" fontId="3" fillId="2" borderId="14" xfId="0" applyFont="1" applyFill="1" applyBorder="1"/>
    <xf numFmtId="0" fontId="3" fillId="2" borderId="0" xfId="0" applyFont="1" applyFill="1" applyBorder="1"/>
    <xf numFmtId="167" fontId="4" fillId="0" borderId="5" xfId="2" applyNumberFormat="1" applyFont="1" applyFill="1" applyBorder="1"/>
    <xf numFmtId="10" fontId="4" fillId="0" borderId="4" xfId="3" applyNumberFormat="1" applyFont="1" applyFill="1" applyBorder="1"/>
    <xf numFmtId="15" fontId="3" fillId="0" borderId="0" xfId="0" quotePrefix="1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3" fillId="0" borderId="0" xfId="0" applyFont="1" applyFill="1" applyAlignment="1"/>
    <xf numFmtId="0" fontId="3" fillId="0" borderId="14" xfId="0" applyFont="1" applyFill="1" applyBorder="1" applyAlignment="1"/>
    <xf numFmtId="0" fontId="6" fillId="0" borderId="0" xfId="0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164" fontId="3" fillId="0" borderId="13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/>
    <xf numFmtId="5" fontId="3" fillId="0" borderId="6" xfId="2" applyNumberFormat="1" applyFont="1" applyFill="1" applyBorder="1"/>
    <xf numFmtId="5" fontId="3" fillId="0" borderId="6" xfId="2" applyNumberFormat="1" applyFont="1" applyFill="1" applyBorder="1" applyAlignment="1">
      <alignment horizontal="right"/>
    </xf>
    <xf numFmtId="5" fontId="3" fillId="0" borderId="10" xfId="2" applyNumberFormat="1" applyFont="1" applyFill="1" applyBorder="1"/>
    <xf numFmtId="3" fontId="3" fillId="0" borderId="5" xfId="0" applyNumberFormat="1" applyFont="1" applyFill="1" applyBorder="1"/>
    <xf numFmtId="1" fontId="3" fillId="0" borderId="0" xfId="0" quotePrefix="1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1" fontId="3" fillId="0" borderId="0" xfId="0" applyNumberFormat="1" applyFont="1" applyFill="1" applyAlignment="1">
      <alignment vertical="top"/>
    </xf>
    <xf numFmtId="10" fontId="3" fillId="0" borderId="0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10" fontId="3" fillId="0" borderId="6" xfId="0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2" fontId="3" fillId="0" borderId="14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ill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3" fontId="3" fillId="0" borderId="14" xfId="0" applyNumberFormat="1" applyFont="1" applyFill="1" applyBorder="1" applyAlignment="1">
      <alignment vertical="top"/>
    </xf>
    <xf numFmtId="37" fontId="3" fillId="0" borderId="8" xfId="1" applyNumberFormat="1" applyFont="1" applyFill="1" applyBorder="1" applyAlignment="1">
      <alignment vertical="top"/>
    </xf>
    <xf numFmtId="37" fontId="3" fillId="0" borderId="0" xfId="1" applyNumberFormat="1" applyFont="1" applyFill="1" applyBorder="1" applyAlignment="1">
      <alignment vertical="top"/>
    </xf>
    <xf numFmtId="37" fontId="3" fillId="0" borderId="14" xfId="1" applyNumberFormat="1" applyFont="1" applyFill="1" applyBorder="1" applyAlignment="1">
      <alignment vertical="top"/>
    </xf>
    <xf numFmtId="37" fontId="3" fillId="0" borderId="0" xfId="1" applyNumberFormat="1" applyFont="1" applyFill="1" applyAlignment="1">
      <alignment vertical="top"/>
    </xf>
    <xf numFmtId="4" fontId="3" fillId="0" borderId="4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10" fontId="0" fillId="0" borderId="0" xfId="0" applyNumberForma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10" fontId="3" fillId="0" borderId="0" xfId="3" applyNumberFormat="1" applyFont="1" applyFill="1" applyAlignment="1">
      <alignment vertical="top"/>
    </xf>
    <xf numFmtId="4" fontId="3" fillId="0" borderId="14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" fontId="3" fillId="0" borderId="8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right" vertical="top"/>
    </xf>
    <xf numFmtId="1" fontId="3" fillId="0" borderId="0" xfId="0" applyNumberFormat="1" applyFont="1" applyFill="1" applyAlignment="1">
      <alignment horizontal="center" vertical="top"/>
    </xf>
    <xf numFmtId="164" fontId="13" fillId="0" borderId="0" xfId="0" applyNumberFormat="1" applyFont="1" applyFill="1" applyBorder="1" applyAlignment="1">
      <alignment vertical="top"/>
    </xf>
    <xf numFmtId="164" fontId="13" fillId="0" borderId="14" xfId="0" applyNumberFormat="1" applyFont="1" applyFill="1" applyBorder="1" applyAlignment="1">
      <alignment vertical="top"/>
    </xf>
    <xf numFmtId="7" fontId="13" fillId="0" borderId="0" xfId="0" applyNumberFormat="1" applyFont="1" applyFill="1" applyBorder="1" applyAlignment="1">
      <alignment vertical="top"/>
    </xf>
    <xf numFmtId="7" fontId="3" fillId="0" borderId="0" xfId="2" applyNumberFormat="1" applyFont="1" applyFill="1" applyAlignment="1">
      <alignment vertical="top"/>
    </xf>
    <xf numFmtId="7" fontId="13" fillId="0" borderId="0" xfId="2" applyNumberFormat="1" applyFont="1" applyFill="1" applyBorder="1" applyAlignment="1">
      <alignment vertical="top"/>
    </xf>
    <xf numFmtId="7" fontId="13" fillId="0" borderId="14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5" fontId="4" fillId="0" borderId="14" xfId="0" applyNumberFormat="1" applyFont="1" applyFill="1" applyBorder="1" applyAlignment="1">
      <alignment vertical="top"/>
    </xf>
    <xf numFmtId="164" fontId="4" fillId="0" borderId="14" xfId="0" applyNumberFormat="1" applyFont="1" applyFill="1" applyBorder="1" applyAlignment="1">
      <alignment vertical="top"/>
    </xf>
    <xf numFmtId="164" fontId="3" fillId="0" borderId="14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7" fontId="3" fillId="0" borderId="0" xfId="1" applyNumberFormat="1" applyFont="1" applyFill="1" applyAlignment="1">
      <alignment horizontal="center"/>
    </xf>
    <xf numFmtId="37" fontId="3" fillId="0" borderId="14" xfId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10" fontId="13" fillId="0" borderId="0" xfId="3" applyNumberFormat="1" applyFont="1" applyFill="1" applyBorder="1"/>
    <xf numFmtId="165" fontId="13" fillId="0" borderId="0" xfId="0" applyNumberFormat="1" applyFont="1" applyFill="1" applyBorder="1"/>
    <xf numFmtId="10" fontId="13" fillId="0" borderId="0" xfId="0" applyNumberFormat="1" applyFont="1" applyFill="1" applyBorder="1"/>
    <xf numFmtId="165" fontId="13" fillId="0" borderId="14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 vertical="top"/>
    </xf>
    <xf numFmtId="0" fontId="13" fillId="0" borderId="8" xfId="0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center" vertical="top"/>
    </xf>
    <xf numFmtId="10" fontId="13" fillId="0" borderId="0" xfId="3" applyNumberFormat="1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vertical="top"/>
    </xf>
    <xf numFmtId="10" fontId="13" fillId="0" borderId="0" xfId="0" applyNumberFormat="1" applyFont="1" applyFill="1" applyBorder="1" applyAlignment="1">
      <alignment vertical="top"/>
    </xf>
    <xf numFmtId="165" fontId="13" fillId="0" borderId="14" xfId="0" applyNumberFormat="1" applyFont="1" applyFill="1" applyBorder="1" applyAlignment="1">
      <alignment vertical="top"/>
    </xf>
    <xf numFmtId="0" fontId="13" fillId="0" borderId="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/>
    </xf>
    <xf numFmtId="3" fontId="13" fillId="0" borderId="6" xfId="0" applyNumberFormat="1" applyFont="1" applyFill="1" applyBorder="1"/>
    <xf numFmtId="3" fontId="13" fillId="0" borderId="6" xfId="0" applyNumberFormat="1" applyFont="1" applyFill="1" applyBorder="1" applyAlignment="1">
      <alignment horizontal="center"/>
    </xf>
    <xf numFmtId="10" fontId="13" fillId="0" borderId="6" xfId="0" applyNumberFormat="1" applyFont="1" applyFill="1" applyBorder="1"/>
    <xf numFmtId="165" fontId="13" fillId="0" borderId="6" xfId="0" applyNumberFormat="1" applyFont="1" applyFill="1" applyBorder="1"/>
    <xf numFmtId="165" fontId="13" fillId="0" borderId="10" xfId="0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0" fontId="13" fillId="0" borderId="14" xfId="0" applyFont="1" applyFill="1" applyBorder="1"/>
    <xf numFmtId="3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21" fillId="0" borderId="0" xfId="0" applyFont="1"/>
    <xf numFmtId="0" fontId="12" fillId="0" borderId="2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10" fontId="3" fillId="0" borderId="0" xfId="3" applyNumberFormat="1" applyFont="1" applyFill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7" fontId="1" fillId="0" borderId="0" xfId="0" applyNumberFormat="1" applyFont="1"/>
    <xf numFmtId="4" fontId="3" fillId="0" borderId="14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1" fontId="3" fillId="0" borderId="0" xfId="0" applyNumberFormat="1" applyFont="1"/>
    <xf numFmtId="3" fontId="3" fillId="0" borderId="0" xfId="0" applyNumberFormat="1" applyFont="1" applyAlignment="1">
      <alignment vertical="top"/>
    </xf>
    <xf numFmtId="37" fontId="3" fillId="0" borderId="8" xfId="1" applyNumberFormat="1" applyFont="1" applyFill="1" applyBorder="1" applyAlignment="1">
      <alignment horizontal="center" vertical="top"/>
    </xf>
    <xf numFmtId="37" fontId="3" fillId="0" borderId="0" xfId="1" applyNumberFormat="1" applyFont="1" applyFill="1" applyBorder="1" applyAlignment="1">
      <alignment horizontal="center" vertical="top"/>
    </xf>
    <xf numFmtId="37" fontId="3" fillId="0" borderId="14" xfId="1" applyNumberFormat="1" applyFont="1" applyFill="1" applyBorder="1" applyAlignment="1">
      <alignment horizontal="center" vertical="top"/>
    </xf>
    <xf numFmtId="37" fontId="3" fillId="0" borderId="0" xfId="1" applyNumberFormat="1" applyFont="1" applyFill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13" fillId="0" borderId="14" xfId="0" applyNumberFormat="1" applyFont="1" applyFill="1" applyBorder="1" applyAlignment="1">
      <alignment horizontal="center"/>
    </xf>
    <xf numFmtId="0" fontId="3" fillId="0" borderId="0" xfId="5" applyFont="1" applyFill="1"/>
    <xf numFmtId="0" fontId="3" fillId="0" borderId="0" xfId="5" applyFont="1" applyFill="1" applyBorder="1"/>
    <xf numFmtId="166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left"/>
    </xf>
    <xf numFmtId="3" fontId="3" fillId="0" borderId="0" xfId="5" applyNumberFormat="1" applyFont="1" applyFill="1" applyBorder="1"/>
    <xf numFmtId="0" fontId="5" fillId="0" borderId="0" xfId="5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Border="1"/>
    <xf numFmtId="10" fontId="4" fillId="0" borderId="5" xfId="5" applyNumberFormat="1" applyFont="1" applyFill="1" applyBorder="1"/>
    <xf numFmtId="164" fontId="4" fillId="0" borderId="9" xfId="5" applyNumberFormat="1" applyFont="1" applyFill="1" applyBorder="1"/>
    <xf numFmtId="164" fontId="4" fillId="0" borderId="5" xfId="5" applyNumberFormat="1" applyFont="1" applyFill="1" applyBorder="1"/>
    <xf numFmtId="164" fontId="5" fillId="0" borderId="5" xfId="5" applyNumberFormat="1" applyFont="1" applyFill="1" applyBorder="1"/>
    <xf numFmtId="10" fontId="4" fillId="0" borderId="4" xfId="5" applyNumberFormat="1" applyFont="1" applyFill="1" applyBorder="1"/>
    <xf numFmtId="165" fontId="4" fillId="0" borderId="4" xfId="5" applyNumberFormat="1" applyFont="1" applyFill="1" applyBorder="1"/>
    <xf numFmtId="10" fontId="4" fillId="0" borderId="14" xfId="5" applyNumberFormat="1" applyFont="1" applyFill="1" applyBorder="1"/>
    <xf numFmtId="167" fontId="4" fillId="0" borderId="4" xfId="5" applyNumberFormat="1" applyFont="1" applyFill="1" applyBorder="1"/>
    <xf numFmtId="164" fontId="4" fillId="0" borderId="4" xfId="5" applyNumberFormat="1" applyFont="1" applyFill="1" applyBorder="1"/>
    <xf numFmtId="10" fontId="4" fillId="0" borderId="8" xfId="2" applyNumberFormat="1" applyFont="1" applyFill="1" applyBorder="1"/>
    <xf numFmtId="10" fontId="4" fillId="0" borderId="16" xfId="5" applyNumberFormat="1" applyFont="1" applyFill="1" applyBorder="1"/>
    <xf numFmtId="10" fontId="4" fillId="0" borderId="10" xfId="5" applyNumberFormat="1" applyFont="1" applyFill="1" applyBorder="1"/>
    <xf numFmtId="165" fontId="4" fillId="0" borderId="5" xfId="5" applyNumberFormat="1" applyFont="1" applyFill="1" applyBorder="1"/>
    <xf numFmtId="165" fontId="4" fillId="0" borderId="9" xfId="5" applyNumberFormat="1" applyFont="1" applyFill="1" applyBorder="1"/>
    <xf numFmtId="0" fontId="5" fillId="0" borderId="5" xfId="5" applyFont="1" applyFill="1" applyBorder="1"/>
    <xf numFmtId="10" fontId="4" fillId="0" borderId="7" xfId="5" applyNumberFormat="1" applyFont="1" applyFill="1" applyBorder="1"/>
    <xf numFmtId="167" fontId="4" fillId="0" borderId="15" xfId="5" applyNumberFormat="1" applyFont="1" applyFill="1" applyBorder="1"/>
    <xf numFmtId="10" fontId="4" fillId="0" borderId="3" xfId="5" applyNumberFormat="1" applyFont="1" applyFill="1" applyBorder="1"/>
    <xf numFmtId="0" fontId="4" fillId="0" borderId="3" xfId="5" applyFont="1" applyFill="1" applyBorder="1"/>
    <xf numFmtId="0" fontId="4" fillId="0" borderId="5" xfId="5" applyFont="1" applyFill="1" applyBorder="1"/>
    <xf numFmtId="3" fontId="4" fillId="0" borderId="3" xfId="5" applyNumberFormat="1" applyFont="1" applyFill="1" applyBorder="1"/>
    <xf numFmtId="4" fontId="4" fillId="0" borderId="12" xfId="5" applyNumberFormat="1" applyFont="1" applyFill="1" applyBorder="1"/>
    <xf numFmtId="4" fontId="4" fillId="0" borderId="3" xfId="5" applyNumberFormat="1" applyFont="1" applyFill="1" applyBorder="1"/>
    <xf numFmtId="4" fontId="4" fillId="0" borderId="8" xfId="5" applyNumberFormat="1" applyFont="1" applyFill="1" applyBorder="1"/>
    <xf numFmtId="4" fontId="4" fillId="0" borderId="4" xfId="5" applyNumberFormat="1" applyFont="1" applyFill="1" applyBorder="1"/>
    <xf numFmtId="3" fontId="4" fillId="0" borderId="11" xfId="5" applyNumberFormat="1" applyFont="1" applyFill="1" applyBorder="1"/>
    <xf numFmtId="3" fontId="4" fillId="0" borderId="7" xfId="5" applyNumberFormat="1" applyFont="1" applyFill="1" applyBorder="1"/>
    <xf numFmtId="3" fontId="4" fillId="0" borderId="15" xfId="5" applyNumberFormat="1" applyFont="1" applyFill="1" applyBorder="1"/>
    <xf numFmtId="3" fontId="4" fillId="0" borderId="8" xfId="5" applyNumberFormat="1" applyFont="1" applyFill="1" applyBorder="1"/>
    <xf numFmtId="3" fontId="4" fillId="0" borderId="4" xfId="5" applyNumberFormat="1" applyFont="1" applyFill="1" applyBorder="1"/>
    <xf numFmtId="2" fontId="4" fillId="0" borderId="4" xfId="5" applyNumberFormat="1" applyFont="1" applyFill="1" applyBorder="1"/>
    <xf numFmtId="0" fontId="4" fillId="0" borderId="4" xfId="5" applyFont="1" applyFill="1" applyBorder="1"/>
    <xf numFmtId="0" fontId="4" fillId="0" borderId="7" xfId="5" applyFont="1" applyFill="1" applyBorder="1"/>
    <xf numFmtId="2" fontId="4" fillId="0" borderId="3" xfId="5" applyNumberFormat="1" applyFont="1" applyFill="1" applyBorder="1"/>
    <xf numFmtId="4" fontId="4" fillId="0" borderId="0" xfId="5" applyNumberFormat="1" applyFont="1" applyFill="1" applyBorder="1"/>
    <xf numFmtId="4" fontId="4" fillId="0" borderId="14" xfId="5" applyNumberFormat="1" applyFont="1" applyFill="1" applyBorder="1"/>
    <xf numFmtId="2" fontId="4" fillId="0" borderId="8" xfId="5" applyNumberFormat="1" applyFont="1" applyFill="1" applyBorder="1"/>
    <xf numFmtId="3" fontId="4" fillId="0" borderId="16" xfId="5" applyNumberFormat="1" applyFont="1" applyFill="1" applyBorder="1"/>
    <xf numFmtId="10" fontId="4" fillId="0" borderId="0" xfId="3" applyNumberFormat="1" applyFont="1" applyFill="1"/>
    <xf numFmtId="3" fontId="4" fillId="0" borderId="15" xfId="1" applyNumberFormat="1" applyFont="1" applyFill="1" applyBorder="1"/>
    <xf numFmtId="0" fontId="4" fillId="0" borderId="8" xfId="5" applyFont="1" applyFill="1" applyBorder="1"/>
    <xf numFmtId="3" fontId="23" fillId="0" borderId="7" xfId="4" applyNumberFormat="1" applyFont="1" applyFill="1" applyBorder="1"/>
    <xf numFmtId="0" fontId="4" fillId="0" borderId="1" xfId="5" applyFont="1" applyFill="1" applyBorder="1"/>
    <xf numFmtId="0" fontId="5" fillId="0" borderId="1" xfId="5" applyFont="1" applyFill="1" applyBorder="1"/>
    <xf numFmtId="0" fontId="16" fillId="0" borderId="0" xfId="0" applyFont="1" applyFill="1" applyAlignment="1">
      <alignment horizontal="right"/>
    </xf>
    <xf numFmtId="166" fontId="3" fillId="0" borderId="0" xfId="1" applyNumberFormat="1" applyFont="1" applyFill="1" applyAlignment="1">
      <alignment vertical="top"/>
    </xf>
    <xf numFmtId="165" fontId="4" fillId="0" borderId="8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165" fontId="3" fillId="0" borderId="0" xfId="0" applyNumberFormat="1" applyFont="1" applyFill="1" applyBorder="1"/>
    <xf numFmtId="165" fontId="3" fillId="0" borderId="0" xfId="0" applyNumberFormat="1" applyFont="1" applyFill="1"/>
    <xf numFmtId="10" fontId="13" fillId="0" borderId="11" xfId="0" applyNumberFormat="1" applyFont="1" applyFill="1" applyBorder="1"/>
    <xf numFmtId="165" fontId="13" fillId="0" borderId="8" xfId="0" applyNumberFormat="1" applyFont="1" applyFill="1" applyBorder="1" applyAlignment="1">
      <alignment horizontal="right"/>
    </xf>
    <xf numFmtId="165" fontId="13" fillId="0" borderId="0" xfId="0" applyNumberFormat="1" applyFont="1" applyFill="1"/>
    <xf numFmtId="2" fontId="3" fillId="0" borderId="8" xfId="0" applyNumberFormat="1" applyFont="1" applyFill="1" applyBorder="1" applyAlignment="1">
      <alignment horizontal="right"/>
    </xf>
    <xf numFmtId="7" fontId="13" fillId="0" borderId="0" xfId="2" applyNumberFormat="1" applyFont="1" applyFill="1"/>
    <xf numFmtId="3" fontId="3" fillId="0" borderId="14" xfId="0" applyNumberFormat="1" applyFont="1" applyFill="1" applyBorder="1" applyAlignment="1">
      <alignment horizontal="right"/>
    </xf>
    <xf numFmtId="0" fontId="4" fillId="0" borderId="1" xfId="5" applyFont="1" applyFill="1" applyBorder="1" applyAlignment="1"/>
    <xf numFmtId="3" fontId="4" fillId="0" borderId="14" xfId="5" applyNumberFormat="1" applyFont="1" applyFill="1" applyBorder="1" applyAlignment="1"/>
    <xf numFmtId="0" fontId="4" fillId="0" borderId="4" xfId="5" applyFont="1" applyFill="1" applyBorder="1" applyAlignment="1"/>
    <xf numFmtId="0" fontId="4" fillId="0" borderId="5" xfId="5" applyFont="1" applyFill="1" applyBorder="1" applyAlignment="1"/>
    <xf numFmtId="3" fontId="4" fillId="0" borderId="15" xfId="1" applyNumberFormat="1" applyFont="1" applyFill="1" applyBorder="1" applyAlignment="1"/>
    <xf numFmtId="2" fontId="4" fillId="0" borderId="4" xfId="5" applyNumberFormat="1" applyFont="1" applyFill="1" applyBorder="1" applyAlignment="1"/>
    <xf numFmtId="3" fontId="5" fillId="0" borderId="16" xfId="5" applyNumberFormat="1" applyFont="1" applyFill="1" applyBorder="1" applyAlignment="1"/>
    <xf numFmtId="2" fontId="5" fillId="0" borderId="3" xfId="5" applyNumberFormat="1" applyFont="1" applyFill="1" applyBorder="1" applyAlignment="1"/>
    <xf numFmtId="0" fontId="4" fillId="0" borderId="7" xfId="5" applyFont="1" applyFill="1" applyBorder="1" applyAlignment="1"/>
    <xf numFmtId="3" fontId="4" fillId="0" borderId="11" xfId="5" applyNumberFormat="1" applyFont="1" applyFill="1" applyBorder="1" applyAlignment="1"/>
    <xf numFmtId="3" fontId="4" fillId="0" borderId="2" xfId="5" applyNumberFormat="1" applyFont="1" applyFill="1" applyBorder="1" applyAlignment="1"/>
    <xf numFmtId="0" fontId="4" fillId="0" borderId="3" xfId="5" applyFont="1" applyFill="1" applyBorder="1" applyAlignment="1"/>
    <xf numFmtId="167" fontId="4" fillId="0" borderId="15" xfId="5" applyNumberFormat="1" applyFont="1" applyFill="1" applyBorder="1" applyAlignment="1"/>
    <xf numFmtId="165" fontId="4" fillId="0" borderId="14" xfId="5" applyNumberFormat="1" applyFont="1" applyFill="1" applyBorder="1" applyAlignment="1"/>
    <xf numFmtId="167" fontId="4" fillId="0" borderId="14" xfId="5" applyNumberFormat="1" applyFont="1" applyFill="1" applyBorder="1" applyAlignment="1"/>
    <xf numFmtId="165" fontId="4" fillId="0" borderId="10" xfId="5" applyNumberFormat="1" applyFont="1" applyFill="1" applyBorder="1" applyAlignment="1"/>
    <xf numFmtId="165" fontId="4" fillId="0" borderId="14" xfId="2" applyNumberFormat="1" applyFont="1" applyFill="1" applyBorder="1" applyAlignment="1"/>
    <xf numFmtId="165" fontId="4" fillId="0" borderId="4" xfId="2" applyNumberFormat="1" applyFont="1" applyFill="1" applyBorder="1" applyAlignment="1"/>
    <xf numFmtId="167" fontId="4" fillId="0" borderId="5" xfId="2" applyNumberFormat="1" applyFont="1" applyFill="1" applyBorder="1" applyAlignment="1"/>
    <xf numFmtId="0" fontId="4" fillId="0" borderId="0" xfId="5" applyFont="1" applyFill="1" applyAlignment="1"/>
    <xf numFmtId="0" fontId="5" fillId="0" borderId="0" xfId="5" applyFont="1" applyFill="1" applyAlignment="1"/>
    <xf numFmtId="0" fontId="3" fillId="0" borderId="0" xfId="5" applyFont="1" applyFill="1" applyAlignment="1"/>
    <xf numFmtId="1" fontId="3" fillId="0" borderId="0" xfId="0" applyNumberFormat="1" applyFont="1" applyAlignment="1">
      <alignment vertical="top"/>
    </xf>
    <xf numFmtId="0" fontId="3" fillId="0" borderId="6" xfId="0" applyNumberFormat="1" applyFont="1" applyFill="1" applyBorder="1"/>
    <xf numFmtId="0" fontId="3" fillId="0" borderId="0" xfId="0" applyNumberFormat="1" applyFont="1" applyFill="1"/>
    <xf numFmtId="0" fontId="6" fillId="0" borderId="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2" fillId="0" borderId="15" xfId="5" applyFont="1" applyFill="1" applyBorder="1" applyAlignment="1">
      <alignment horizontal="left" vertical="top"/>
    </xf>
    <xf numFmtId="0" fontId="2" fillId="0" borderId="11" xfId="5" applyFont="1" applyFill="1" applyBorder="1" applyAlignment="1">
      <alignment horizontal="left" vertical="top"/>
    </xf>
    <xf numFmtId="0" fontId="2" fillId="0" borderId="12" xfId="5" applyFont="1" applyFill="1" applyBorder="1" applyAlignment="1">
      <alignment horizontal="left" vertical="top"/>
    </xf>
    <xf numFmtId="0" fontId="2" fillId="0" borderId="2" xfId="5" applyFont="1" applyFill="1" applyBorder="1" applyAlignment="1">
      <alignment horizontal="left" vertical="top"/>
    </xf>
    <xf numFmtId="0" fontId="4" fillId="0" borderId="8" xfId="5" applyFont="1" applyFill="1" applyBorder="1" applyAlignment="1">
      <alignment horizontal="center"/>
    </xf>
    <xf numFmtId="0" fontId="4" fillId="0" borderId="17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right"/>
    </xf>
    <xf numFmtId="0" fontId="3" fillId="0" borderId="0" xfId="5" applyFont="1" applyFill="1" applyBorder="1" applyAlignment="1">
      <alignment horizontal="right"/>
    </xf>
    <xf numFmtId="0" fontId="3" fillId="0" borderId="18" xfId="5" applyFont="1" applyFill="1" applyBorder="1" applyAlignment="1">
      <alignment horizontal="right"/>
    </xf>
    <xf numFmtId="0" fontId="5" fillId="0" borderId="0" xfId="5" applyFont="1" applyFill="1" applyBorder="1" applyAlignment="1">
      <alignment horizontal="center" wrapText="1"/>
    </xf>
    <xf numFmtId="0" fontId="5" fillId="0" borderId="18" xfId="5" applyFont="1" applyFill="1" applyBorder="1" applyAlignment="1">
      <alignment horizontal="center" wrapText="1"/>
    </xf>
    <xf numFmtId="0" fontId="5" fillId="0" borderId="0" xfId="5" applyNumberFormat="1" applyFont="1" applyFill="1" applyBorder="1" applyAlignment="1">
      <alignment horizontal="center" wrapText="1"/>
    </xf>
    <xf numFmtId="0" fontId="5" fillId="0" borderId="18" xfId="5" applyNumberFormat="1" applyFont="1" applyFill="1" applyBorder="1" applyAlignment="1">
      <alignment horizontal="center" wrapText="1"/>
    </xf>
    <xf numFmtId="0" fontId="5" fillId="0" borderId="11" xfId="5" applyFont="1" applyFill="1" applyBorder="1" applyAlignment="1">
      <alignment horizontal="right"/>
    </xf>
    <xf numFmtId="0" fontId="5" fillId="0" borderId="11" xfId="5" applyFont="1" applyFill="1" applyBorder="1" applyAlignment="1">
      <alignment wrapText="1"/>
    </xf>
    <xf numFmtId="0" fontId="5" fillId="0" borderId="0" xfId="5" applyFont="1" applyFill="1" applyBorder="1" applyAlignment="1">
      <alignment wrapText="1"/>
    </xf>
    <xf numFmtId="0" fontId="5" fillId="0" borderId="18" xfId="5" applyFont="1" applyFill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6" xfId="0" applyFont="1" applyFill="1" applyBorder="1" applyAlignment="1"/>
    <xf numFmtId="0" fontId="3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6" fillId="0" borderId="15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 vertical="top"/>
    </xf>
    <xf numFmtId="0" fontId="12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164" fontId="12" fillId="0" borderId="11" xfId="0" applyNumberFormat="1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 wrapText="1"/>
    </xf>
    <xf numFmtId="0" fontId="10" fillId="0" borderId="15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6" fillId="0" borderId="16" xfId="0" applyNumberFormat="1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/>
    <cellStyle name="Normal 3" xfId="5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48"/>
  <sheetViews>
    <sheetView topLeftCell="A19" zoomScaleNormal="100" workbookViewId="0">
      <selection activeCell="P20" sqref="P20"/>
    </sheetView>
  </sheetViews>
  <sheetFormatPr defaultRowHeight="13" x14ac:dyDescent="0.3"/>
  <cols>
    <col min="1" max="1" width="19.1796875" style="367" customWidth="1"/>
    <col min="2" max="11" width="8.81640625" style="366" customWidth="1"/>
    <col min="12" max="12" width="9.1796875" style="366" customWidth="1"/>
    <col min="13" max="13" width="1.6328125" style="451" bestFit="1" customWidth="1"/>
    <col min="14" max="14" width="8.81640625" style="366" customWidth="1"/>
    <col min="15" max="16384" width="8.7265625" style="366"/>
  </cols>
  <sheetData>
    <row r="1" spans="1:15" ht="13" customHeight="1" x14ac:dyDescent="0.3">
      <c r="A1" s="460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5" ht="13" customHeight="1" x14ac:dyDescent="0.3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5" ht="13" customHeight="1" x14ac:dyDescent="0.3">
      <c r="A3" s="464"/>
      <c r="B3" s="466">
        <v>2009</v>
      </c>
      <c r="C3" s="466">
        <v>2010</v>
      </c>
      <c r="D3" s="466">
        <v>2011</v>
      </c>
      <c r="E3" s="466">
        <v>2012</v>
      </c>
      <c r="F3" s="466">
        <v>2013</v>
      </c>
      <c r="G3" s="466">
        <v>2014</v>
      </c>
      <c r="H3" s="466">
        <v>2015</v>
      </c>
      <c r="I3" s="473">
        <v>2016</v>
      </c>
      <c r="J3" s="473">
        <v>2017</v>
      </c>
      <c r="K3" s="473">
        <v>2018</v>
      </c>
      <c r="L3" s="469" t="s">
        <v>317</v>
      </c>
      <c r="M3" s="474"/>
      <c r="N3" s="471" t="s">
        <v>318</v>
      </c>
    </row>
    <row r="4" spans="1:15" ht="13" customHeight="1" x14ac:dyDescent="0.3">
      <c r="A4" s="464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9"/>
      <c r="M4" s="475"/>
      <c r="N4" s="471"/>
    </row>
    <row r="5" spans="1:15" ht="13" customHeight="1" x14ac:dyDescent="0.3">
      <c r="A5" s="464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9"/>
      <c r="M5" s="475"/>
      <c r="N5" s="471"/>
    </row>
    <row r="6" spans="1:15" ht="13" customHeight="1" thickBot="1" x14ac:dyDescent="0.35">
      <c r="A6" s="465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70"/>
      <c r="M6" s="476"/>
      <c r="N6" s="472"/>
    </row>
    <row r="7" spans="1:15" s="372" customFormat="1" ht="13" customHeight="1" thickTop="1" x14ac:dyDescent="0.25">
      <c r="A7" s="417" t="s">
        <v>1</v>
      </c>
      <c r="B7" s="392"/>
      <c r="C7" s="392"/>
      <c r="D7" s="392"/>
      <c r="E7" s="392"/>
      <c r="F7" s="392"/>
      <c r="G7" s="392"/>
      <c r="H7" s="405"/>
      <c r="I7" s="392"/>
      <c r="J7" s="392"/>
      <c r="K7" s="392"/>
      <c r="L7" s="416"/>
      <c r="M7" s="430"/>
      <c r="N7" s="416"/>
    </row>
    <row r="8" spans="1:15" s="372" customFormat="1" ht="13" customHeight="1" x14ac:dyDescent="0.25">
      <c r="A8" s="403" t="s">
        <v>2</v>
      </c>
      <c r="B8" s="400">
        <v>4502605</v>
      </c>
      <c r="C8" s="400">
        <v>4529426</v>
      </c>
      <c r="D8" s="400">
        <v>4574836</v>
      </c>
      <c r="E8" s="400">
        <v>4601893</v>
      </c>
      <c r="F8" s="400">
        <v>4625470</v>
      </c>
      <c r="G8" s="401">
        <v>4649626</v>
      </c>
      <c r="H8" s="401">
        <v>4670724</v>
      </c>
      <c r="I8" s="402">
        <v>4681666</v>
      </c>
      <c r="J8" s="402">
        <v>4684333</v>
      </c>
      <c r="K8" s="415">
        <v>4659978</v>
      </c>
      <c r="L8" s="403">
        <f>K8-J8</f>
        <v>-24355</v>
      </c>
      <c r="M8" s="431"/>
      <c r="N8" s="389">
        <f>L8/J8</f>
        <v>-5.1992460826333223E-3</v>
      </c>
    </row>
    <row r="9" spans="1:15" s="372" customFormat="1" ht="13" customHeight="1" x14ac:dyDescent="0.25">
      <c r="A9" s="405" t="s">
        <v>3</v>
      </c>
      <c r="B9" s="405">
        <v>68</v>
      </c>
      <c r="C9" s="405">
        <v>68</v>
      </c>
      <c r="D9" s="405">
        <v>68</v>
      </c>
      <c r="E9" s="405">
        <v>68</v>
      </c>
      <c r="F9" s="405">
        <v>68</v>
      </c>
      <c r="G9" s="414">
        <v>68</v>
      </c>
      <c r="H9" s="414">
        <v>68</v>
      </c>
      <c r="I9" s="414">
        <v>68</v>
      </c>
      <c r="J9" s="414">
        <v>67</v>
      </c>
      <c r="K9" s="414">
        <v>67</v>
      </c>
      <c r="L9" s="403">
        <f t="shared" ref="L9:L11" si="0">K9-J9</f>
        <v>0</v>
      </c>
      <c r="M9" s="431"/>
      <c r="N9" s="380"/>
    </row>
    <row r="10" spans="1:15" s="372" customFormat="1" ht="13" customHeight="1" x14ac:dyDescent="0.25">
      <c r="A10" s="405" t="s">
        <v>4</v>
      </c>
      <c r="B10" s="405">
        <v>336</v>
      </c>
      <c r="C10" s="405">
        <v>336</v>
      </c>
      <c r="D10" s="405">
        <v>339</v>
      </c>
      <c r="E10" s="405">
        <v>337</v>
      </c>
      <c r="F10" s="405">
        <v>338</v>
      </c>
      <c r="G10" s="414">
        <v>340</v>
      </c>
      <c r="H10" s="414">
        <v>339</v>
      </c>
      <c r="I10" s="414">
        <v>338</v>
      </c>
      <c r="J10" s="414">
        <v>336</v>
      </c>
      <c r="K10" s="414">
        <v>336</v>
      </c>
      <c r="L10" s="403">
        <f t="shared" si="0"/>
        <v>0</v>
      </c>
      <c r="M10" s="431"/>
      <c r="N10" s="380"/>
    </row>
    <row r="11" spans="1:15" s="372" customFormat="1" ht="13" customHeight="1" x14ac:dyDescent="0.25">
      <c r="A11" s="405" t="s">
        <v>5</v>
      </c>
      <c r="B11" s="405">
        <v>28</v>
      </c>
      <c r="C11" s="405">
        <v>28</v>
      </c>
      <c r="D11" s="405">
        <v>28</v>
      </c>
      <c r="E11" s="405">
        <v>26</v>
      </c>
      <c r="F11" s="405">
        <v>25</v>
      </c>
      <c r="G11" s="414">
        <v>28</v>
      </c>
      <c r="H11" s="414">
        <v>27</v>
      </c>
      <c r="I11" s="414">
        <v>27</v>
      </c>
      <c r="J11" s="414">
        <v>26</v>
      </c>
      <c r="K11" s="414">
        <v>24</v>
      </c>
      <c r="L11" s="403">
        <f t="shared" si="0"/>
        <v>-2</v>
      </c>
      <c r="M11" s="431"/>
      <c r="N11" s="380"/>
    </row>
    <row r="12" spans="1:15" s="372" customFormat="1" ht="13" customHeight="1" x14ac:dyDescent="0.25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32"/>
      <c r="N12" s="378"/>
    </row>
    <row r="13" spans="1:15" s="372" customFormat="1" ht="13" customHeight="1" x14ac:dyDescent="0.25">
      <c r="A13" s="388" t="s">
        <v>93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433"/>
      <c r="N13" s="389"/>
    </row>
    <row r="14" spans="1:15" s="372" customFormat="1" ht="13" customHeight="1" x14ac:dyDescent="0.25">
      <c r="A14" s="403" t="s">
        <v>146</v>
      </c>
      <c r="B14" s="403">
        <v>15591805</v>
      </c>
      <c r="C14" s="402">
        <v>16771877</v>
      </c>
      <c r="D14" s="402">
        <v>16370050</v>
      </c>
      <c r="E14" s="402">
        <v>16499017</v>
      </c>
      <c r="F14" s="402">
        <v>16480322</v>
      </c>
      <c r="G14" s="402">
        <v>16722817</v>
      </c>
      <c r="H14" s="402">
        <v>18605516</v>
      </c>
      <c r="I14" s="402">
        <v>20263285</v>
      </c>
      <c r="J14" s="402">
        <v>17211007</v>
      </c>
      <c r="K14" s="402">
        <v>16227594</v>
      </c>
      <c r="L14" s="413">
        <f t="shared" ref="L14:L15" si="1">K14-J14</f>
        <v>-983413</v>
      </c>
      <c r="M14" s="434"/>
      <c r="N14" s="389">
        <f t="shared" ref="N14:N15" si="2">L14/J14</f>
        <v>-5.7138609030837069E-2</v>
      </c>
    </row>
    <row r="15" spans="1:15" s="372" customFormat="1" ht="13" customHeight="1" x14ac:dyDescent="0.25">
      <c r="A15" s="404" t="s">
        <v>147</v>
      </c>
      <c r="B15" s="404">
        <v>3.4628409554024837</v>
      </c>
      <c r="C15" s="404">
        <v>3.7028702974725718</v>
      </c>
      <c r="D15" s="404">
        <v>3.5782812760938314</v>
      </c>
      <c r="E15" s="404">
        <v>3.5677893330582728</v>
      </c>
      <c r="F15" s="404">
        <v>3.5275001578568288</v>
      </c>
      <c r="G15" s="404">
        <v>3.57940455334009</v>
      </c>
      <c r="H15" s="404">
        <v>3.964651757460818</v>
      </c>
      <c r="I15" s="404">
        <v>4.3079632738699756</v>
      </c>
      <c r="J15" s="404">
        <v>3.66</v>
      </c>
      <c r="K15" s="397">
        <v>3.4650512820348567</v>
      </c>
      <c r="L15" s="404">
        <f t="shared" si="1"/>
        <v>-0.19494871796514346</v>
      </c>
      <c r="M15" s="435"/>
      <c r="N15" s="378">
        <f t="shared" si="2"/>
        <v>-5.3264677039656684E-2</v>
      </c>
      <c r="O15" s="412"/>
    </row>
    <row r="16" spans="1:15" s="372" customFormat="1" ht="13" customHeight="1" x14ac:dyDescent="0.25">
      <c r="A16" s="404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35"/>
      <c r="N16" s="378"/>
    </row>
    <row r="17" spans="1:14" s="372" customFormat="1" ht="13" customHeight="1" x14ac:dyDescent="0.25">
      <c r="A17" s="388" t="s">
        <v>6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433"/>
      <c r="N17" s="374"/>
    </row>
    <row r="18" spans="1:14" s="372" customFormat="1" ht="13" customHeight="1" x14ac:dyDescent="0.25">
      <c r="A18" s="403" t="s">
        <v>7</v>
      </c>
      <c r="B18" s="403">
        <v>12965493</v>
      </c>
      <c r="C18" s="402">
        <v>13278180</v>
      </c>
      <c r="D18" s="402">
        <v>13411401</v>
      </c>
      <c r="E18" s="402">
        <v>13880650</v>
      </c>
      <c r="F18" s="402">
        <v>13927627</v>
      </c>
      <c r="G18" s="402">
        <v>14805130</v>
      </c>
      <c r="H18" s="402">
        <v>15883574</v>
      </c>
      <c r="I18" s="402">
        <v>16471832</v>
      </c>
      <c r="J18" s="402">
        <v>18577301</v>
      </c>
      <c r="K18" s="402">
        <v>19364169</v>
      </c>
      <c r="L18" s="400">
        <f t="shared" ref="L18:L19" si="3">K18-J18</f>
        <v>786868</v>
      </c>
      <c r="M18" s="436" t="s">
        <v>328</v>
      </c>
      <c r="N18" s="389">
        <f>L18/J18</f>
        <v>4.235642195817358E-2</v>
      </c>
    </row>
    <row r="19" spans="1:14" s="372" customFormat="1" ht="13" customHeight="1" x14ac:dyDescent="0.25">
      <c r="A19" s="404" t="s">
        <v>8</v>
      </c>
      <c r="B19" s="404">
        <v>2.8795537250102994</v>
      </c>
      <c r="C19" s="404">
        <v>2.93153702036417</v>
      </c>
      <c r="D19" s="404">
        <v>2.92</v>
      </c>
      <c r="E19" s="404">
        <v>3</v>
      </c>
      <c r="F19" s="404">
        <v>3</v>
      </c>
      <c r="G19" s="404">
        <v>3.1689367727214837</v>
      </c>
      <c r="H19" s="404">
        <v>3.3846327924395623</v>
      </c>
      <c r="I19" s="404">
        <v>3.4940377546861701</v>
      </c>
      <c r="J19" s="404">
        <v>3.9474964073201213</v>
      </c>
      <c r="K19" s="404">
        <v>4.2177342897326984</v>
      </c>
      <c r="L19" s="404">
        <f t="shared" si="3"/>
        <v>0.27023788241257707</v>
      </c>
      <c r="M19" s="437" t="s">
        <v>328</v>
      </c>
      <c r="N19" s="378"/>
    </row>
    <row r="20" spans="1:14" s="372" customFormat="1" ht="13" customHeight="1" x14ac:dyDescent="0.25">
      <c r="A20" s="388" t="s">
        <v>9</v>
      </c>
      <c r="B20" s="393"/>
      <c r="C20" s="393"/>
      <c r="D20" s="393"/>
      <c r="E20" s="393"/>
      <c r="F20" s="406"/>
      <c r="G20" s="406"/>
      <c r="H20" s="406"/>
      <c r="I20" s="406"/>
      <c r="J20" s="406"/>
      <c r="K20" s="406"/>
      <c r="L20" s="406"/>
      <c r="M20" s="438"/>
      <c r="N20" s="374"/>
    </row>
    <row r="21" spans="1:14" s="372" customFormat="1" ht="13" customHeight="1" x14ac:dyDescent="0.25">
      <c r="A21" s="403" t="s">
        <v>7</v>
      </c>
      <c r="B21" s="403">
        <v>19008829</v>
      </c>
      <c r="C21" s="402">
        <v>19828262</v>
      </c>
      <c r="D21" s="402">
        <v>20649150</v>
      </c>
      <c r="E21" s="402">
        <v>20714168</v>
      </c>
      <c r="F21" s="400">
        <v>20286867</v>
      </c>
      <c r="G21" s="400">
        <v>20981097</v>
      </c>
      <c r="H21" s="400">
        <v>21036239</v>
      </c>
      <c r="I21" s="399">
        <v>35131305</v>
      </c>
      <c r="J21" s="401">
        <v>36641749</v>
      </c>
      <c r="K21" s="400">
        <v>30320405</v>
      </c>
      <c r="L21" s="411">
        <f t="shared" ref="L21:L22" si="4">K21-J21</f>
        <v>-6321344</v>
      </c>
      <c r="M21" s="436" t="s">
        <v>219</v>
      </c>
      <c r="N21" s="384">
        <f>L21/J21</f>
        <v>-0.17251752911685519</v>
      </c>
    </row>
    <row r="22" spans="1:14" s="372" customFormat="1" ht="13" customHeight="1" x14ac:dyDescent="0.25">
      <c r="A22" s="405" t="s">
        <v>8</v>
      </c>
      <c r="B22" s="404">
        <v>4.2217403036686543</v>
      </c>
      <c r="C22" s="404">
        <v>4.3776544754235971</v>
      </c>
      <c r="D22" s="404">
        <f>D21/D8</f>
        <v>4.5136372101644735</v>
      </c>
      <c r="E22" s="410">
        <v>4.479284289092921</v>
      </c>
      <c r="F22" s="396">
        <v>4.3647908578687238</v>
      </c>
      <c r="G22" s="396">
        <v>4.4908602501522381</v>
      </c>
      <c r="H22" s="409">
        <v>4.4826148289419008</v>
      </c>
      <c r="I22" s="408">
        <v>7.4688961687665465</v>
      </c>
      <c r="J22" s="396">
        <v>7.7860165228213525</v>
      </c>
      <c r="K22" s="396">
        <v>6.4742658842134011</v>
      </c>
      <c r="L22" s="407">
        <f t="shared" si="4"/>
        <v>-1.3117506386079514</v>
      </c>
      <c r="M22" s="437" t="s">
        <v>219</v>
      </c>
      <c r="N22" s="380"/>
    </row>
    <row r="23" spans="1:14" s="372" customFormat="1" ht="13" customHeight="1" x14ac:dyDescent="0.25">
      <c r="A23" s="388" t="s">
        <v>10</v>
      </c>
      <c r="B23" s="393"/>
      <c r="C23" s="393"/>
      <c r="D23" s="393"/>
      <c r="E23" s="406"/>
      <c r="F23" s="406"/>
      <c r="G23" s="406"/>
      <c r="H23" s="406"/>
      <c r="I23" s="406"/>
      <c r="J23" s="393"/>
      <c r="K23" s="405"/>
      <c r="L23" s="405"/>
      <c r="M23" s="432"/>
      <c r="N23" s="389"/>
    </row>
    <row r="24" spans="1:14" s="372" customFormat="1" ht="13" customHeight="1" x14ac:dyDescent="0.25">
      <c r="A24" s="404" t="s">
        <v>11</v>
      </c>
      <c r="B24" s="403">
        <v>370</v>
      </c>
      <c r="C24" s="402">
        <v>379</v>
      </c>
      <c r="D24" s="402">
        <v>386</v>
      </c>
      <c r="E24" s="400">
        <v>446</v>
      </c>
      <c r="F24" s="400">
        <v>443.34999999999997</v>
      </c>
      <c r="G24" s="400">
        <v>457.53999999999996</v>
      </c>
      <c r="H24" s="401">
        <v>480</v>
      </c>
      <c r="I24" s="401">
        <v>462.47499999999997</v>
      </c>
      <c r="J24" s="401">
        <v>465.58999999999992</v>
      </c>
      <c r="K24" s="401">
        <v>479.65</v>
      </c>
      <c r="L24" s="400">
        <f t="shared" ref="L24:L25" si="5">K24-J24</f>
        <v>14.060000000000059</v>
      </c>
      <c r="M24" s="439"/>
      <c r="N24" s="389">
        <f t="shared" ref="N24:N25" si="6">L24/J24</f>
        <v>3.0198243089413563E-2</v>
      </c>
    </row>
    <row r="25" spans="1:14" s="372" customFormat="1" ht="13" customHeight="1" x14ac:dyDescent="0.25">
      <c r="A25" s="398" t="s">
        <v>12</v>
      </c>
      <c r="B25" s="398">
        <v>2296.16</v>
      </c>
      <c r="C25" s="397">
        <v>2373.23</v>
      </c>
      <c r="D25" s="397">
        <v>3129</v>
      </c>
      <c r="E25" s="396">
        <v>2564.7600000000011</v>
      </c>
      <c r="F25" s="396">
        <v>2609.5800000000008</v>
      </c>
      <c r="G25" s="396">
        <v>2632.3200000000006</v>
      </c>
      <c r="H25" s="395">
        <v>2698.2200000000003</v>
      </c>
      <c r="I25" s="395">
        <v>3094.2000000000007</v>
      </c>
      <c r="J25" s="395">
        <v>2729.0300000000007</v>
      </c>
      <c r="K25" s="395">
        <v>2787.7249999999999</v>
      </c>
      <c r="L25" s="394">
        <f t="shared" si="5"/>
        <v>58.694999999999254</v>
      </c>
      <c r="M25" s="440"/>
      <c r="N25" s="391">
        <f t="shared" si="6"/>
        <v>2.1507641909396101E-2</v>
      </c>
    </row>
    <row r="26" spans="1:14" s="372" customFormat="1" ht="13" customHeight="1" x14ac:dyDescent="0.25">
      <c r="A26" s="388" t="s">
        <v>13</v>
      </c>
      <c r="B26" s="393"/>
      <c r="C26" s="393"/>
      <c r="D26" s="393"/>
      <c r="E26" s="392"/>
      <c r="F26" s="392"/>
      <c r="G26" s="392"/>
      <c r="H26" s="392"/>
      <c r="I26" s="392"/>
      <c r="J26" s="392"/>
      <c r="K26" s="392"/>
      <c r="L26" s="392"/>
      <c r="M26" s="441"/>
      <c r="N26" s="391"/>
    </row>
    <row r="27" spans="1:14" s="372" customFormat="1" ht="13" customHeight="1" x14ac:dyDescent="0.25">
      <c r="A27" s="382" t="s">
        <v>14</v>
      </c>
      <c r="B27" s="54">
        <v>163108952</v>
      </c>
      <c r="C27" s="55">
        <v>198009395</v>
      </c>
      <c r="D27" s="55">
        <v>183558399</v>
      </c>
      <c r="E27" s="55">
        <v>208869396</v>
      </c>
      <c r="F27" s="55">
        <v>212815689</v>
      </c>
      <c r="G27" s="55">
        <v>226021907</v>
      </c>
      <c r="H27" s="55">
        <v>223788585</v>
      </c>
      <c r="I27" s="55">
        <v>234959872</v>
      </c>
      <c r="J27" s="55">
        <v>249656248</v>
      </c>
      <c r="K27" s="55">
        <v>243071530</v>
      </c>
      <c r="L27" s="390">
        <f>K27-J27</f>
        <v>-6584718</v>
      </c>
      <c r="M27" s="442"/>
      <c r="N27" s="389">
        <f>L27/J27</f>
        <v>-2.637513802578656E-2</v>
      </c>
    </row>
    <row r="28" spans="1:14" s="372" customFormat="1" ht="13" customHeight="1" x14ac:dyDescent="0.25">
      <c r="A28" s="379" t="s">
        <v>15</v>
      </c>
      <c r="B28" s="53">
        <v>36.225463259601945</v>
      </c>
      <c r="C28" s="99">
        <v>43.716222541222663</v>
      </c>
      <c r="D28" s="99">
        <v>39.93</v>
      </c>
      <c r="E28" s="99">
        <v>45.166448586065719</v>
      </c>
      <c r="F28" s="99">
        <v>45.788044736441243</v>
      </c>
      <c r="G28" s="99">
        <v>48.378442643390187</v>
      </c>
      <c r="H28" s="99">
        <v>47.687137879966329</v>
      </c>
      <c r="I28" s="99">
        <v>49.952339880191708</v>
      </c>
      <c r="J28" s="99">
        <v>53.049532978177034</v>
      </c>
      <c r="K28" s="99">
        <v>52.161518788286124</v>
      </c>
      <c r="L28" s="379"/>
      <c r="M28" s="443"/>
      <c r="N28" s="380"/>
    </row>
    <row r="29" spans="1:14" s="372" customFormat="1" ht="13" customHeight="1" x14ac:dyDescent="0.25">
      <c r="A29" s="382" t="s">
        <v>16</v>
      </c>
      <c r="B29" s="55">
        <v>177905003</v>
      </c>
      <c r="C29" s="55">
        <v>212686520</v>
      </c>
      <c r="D29" s="55">
        <v>196117197</v>
      </c>
      <c r="E29" s="55">
        <v>220834801</v>
      </c>
      <c r="F29" s="55">
        <v>225215054</v>
      </c>
      <c r="G29" s="55">
        <v>238885660</v>
      </c>
      <c r="H29" s="55">
        <v>236950449</v>
      </c>
      <c r="I29" s="55">
        <v>247410317</v>
      </c>
      <c r="J29" s="55">
        <v>262498376</v>
      </c>
      <c r="K29" s="55">
        <v>256272806</v>
      </c>
      <c r="L29" s="381">
        <f>K29-J29</f>
        <v>-6225570</v>
      </c>
      <c r="M29" s="444"/>
      <c r="N29" s="380">
        <f>L29/J29</f>
        <v>-2.3716603869579748E-2</v>
      </c>
    </row>
    <row r="30" spans="1:14" s="372" customFormat="1" ht="13" customHeight="1" x14ac:dyDescent="0.25">
      <c r="A30" s="379" t="s">
        <v>17</v>
      </c>
      <c r="B30" s="53">
        <v>39.511572300923575</v>
      </c>
      <c r="C30" s="99">
        <v>46.956616577906338</v>
      </c>
      <c r="D30" s="99">
        <v>42.66</v>
      </c>
      <c r="E30" s="99">
        <v>47.753878147761554</v>
      </c>
      <c r="F30" s="99">
        <v>48.455811769930314</v>
      </c>
      <c r="G30" s="99">
        <v>51.13184095309137</v>
      </c>
      <c r="H30" s="99">
        <v>50.491101356318651</v>
      </c>
      <c r="I30" s="99">
        <v>52.599297656452471</v>
      </c>
      <c r="J30" s="99">
        <v>55.77836070952214</v>
      </c>
      <c r="K30" s="99">
        <v>54.994424008010341</v>
      </c>
      <c r="L30" s="379"/>
      <c r="M30" s="443"/>
      <c r="N30" s="380"/>
    </row>
    <row r="31" spans="1:14" s="372" customFormat="1" ht="13" customHeight="1" x14ac:dyDescent="0.25">
      <c r="A31" s="388" t="s">
        <v>18</v>
      </c>
      <c r="B31" s="386"/>
      <c r="C31" s="387"/>
      <c r="D31" s="387"/>
      <c r="E31" s="387"/>
      <c r="F31" s="387"/>
      <c r="G31" s="387"/>
      <c r="H31" s="387"/>
      <c r="I31" s="387"/>
      <c r="J31" s="387"/>
      <c r="K31" s="387"/>
      <c r="L31" s="386"/>
      <c r="M31" s="445"/>
      <c r="N31" s="385"/>
    </row>
    <row r="32" spans="1:14" s="372" customFormat="1" ht="13" customHeight="1" x14ac:dyDescent="0.25">
      <c r="A32" s="382" t="s">
        <v>10</v>
      </c>
      <c r="B32" s="54">
        <v>90671987</v>
      </c>
      <c r="C32" s="55">
        <v>96217892</v>
      </c>
      <c r="D32" s="55">
        <v>101986348</v>
      </c>
      <c r="E32" s="55">
        <v>107144095</v>
      </c>
      <c r="F32" s="55">
        <v>113517836</v>
      </c>
      <c r="G32" s="55">
        <v>119834439</v>
      </c>
      <c r="H32" s="55">
        <v>123983485</v>
      </c>
      <c r="I32" s="55">
        <v>129929089</v>
      </c>
      <c r="J32" s="55">
        <v>133110605</v>
      </c>
      <c r="K32" s="55">
        <v>137850158</v>
      </c>
      <c r="L32" s="381">
        <f>K32-J32</f>
        <v>4739553</v>
      </c>
      <c r="M32" s="444"/>
      <c r="N32" s="384">
        <f>L32/J32</f>
        <v>3.5606126198585004E-2</v>
      </c>
    </row>
    <row r="33" spans="1:15" s="372" customFormat="1" ht="13" customHeight="1" x14ac:dyDescent="0.25">
      <c r="A33" s="378" t="s">
        <v>19</v>
      </c>
      <c r="B33" s="102">
        <v>0.59869808239430355</v>
      </c>
      <c r="C33" s="102">
        <v>0.58340885062015413</v>
      </c>
      <c r="D33" s="102">
        <v>0.58640000000000003</v>
      </c>
      <c r="E33" s="102">
        <v>0.5858721921470984</v>
      </c>
      <c r="F33" s="102">
        <v>0.59365517783240107</v>
      </c>
      <c r="G33" s="102">
        <v>0.59926235102439984</v>
      </c>
      <c r="H33" s="102">
        <v>0.60199678439428916</v>
      </c>
      <c r="I33" s="222">
        <v>0.59550561205527042</v>
      </c>
      <c r="J33" s="222">
        <v>0.61331475351169018</v>
      </c>
      <c r="K33" s="222">
        <v>0.61819272047402163</v>
      </c>
      <c r="L33" s="53"/>
      <c r="M33" s="446"/>
      <c r="N33" s="380"/>
    </row>
    <row r="34" spans="1:15" s="372" customFormat="1" ht="13" customHeight="1" x14ac:dyDescent="0.25">
      <c r="A34" s="382" t="s">
        <v>6</v>
      </c>
      <c r="B34" s="55">
        <v>17433717</v>
      </c>
      <c r="C34" s="55">
        <v>20040988</v>
      </c>
      <c r="D34" s="55">
        <v>19741958</v>
      </c>
      <c r="E34" s="55">
        <v>21001131</v>
      </c>
      <c r="F34" s="55">
        <v>21739399</v>
      </c>
      <c r="G34" s="55">
        <v>23933373</v>
      </c>
      <c r="H34" s="55">
        <v>24362626</v>
      </c>
      <c r="I34" s="54">
        <v>24357034</v>
      </c>
      <c r="J34" s="54">
        <v>25299686</v>
      </c>
      <c r="K34" s="54">
        <v>24880893</v>
      </c>
      <c r="L34" s="381">
        <f>K34-J34</f>
        <v>-418793</v>
      </c>
      <c r="M34" s="444"/>
      <c r="N34" s="380">
        <f>L34/J34</f>
        <v>-1.6553288447927774E-2</v>
      </c>
    </row>
    <row r="35" spans="1:15" s="372" customFormat="1" ht="13" customHeight="1" x14ac:dyDescent="0.25">
      <c r="A35" s="378" t="s">
        <v>20</v>
      </c>
      <c r="B35" s="383">
        <v>0.1151130937155372</v>
      </c>
      <c r="C35" s="383">
        <v>0.1215167941360875</v>
      </c>
      <c r="D35" s="383">
        <v>0.1135</v>
      </c>
      <c r="E35" s="383">
        <v>0.1148358073913302</v>
      </c>
      <c r="F35" s="102">
        <v>0.1136888019897994</v>
      </c>
      <c r="G35" s="102">
        <v>0.11968487099041615</v>
      </c>
      <c r="H35" s="102">
        <v>0.11829174273816148</v>
      </c>
      <c r="I35" s="222">
        <v>0.11163589733182099</v>
      </c>
      <c r="J35" s="222">
        <v>0.11656975552784213</v>
      </c>
      <c r="K35" s="222">
        <v>0.11157903011974089</v>
      </c>
      <c r="L35" s="53"/>
      <c r="M35" s="446"/>
      <c r="N35" s="380"/>
    </row>
    <row r="36" spans="1:15" s="372" customFormat="1" ht="13" customHeight="1" x14ac:dyDescent="0.25">
      <c r="A36" s="382" t="s">
        <v>16</v>
      </c>
      <c r="B36" s="55">
        <v>151448601</v>
      </c>
      <c r="C36" s="55">
        <v>164923607</v>
      </c>
      <c r="D36" s="55">
        <v>173909623</v>
      </c>
      <c r="E36" s="55">
        <v>182879639</v>
      </c>
      <c r="F36" s="55">
        <v>191218472</v>
      </c>
      <c r="G36" s="55">
        <v>199969911</v>
      </c>
      <c r="H36" s="55">
        <v>205953733</v>
      </c>
      <c r="I36" s="54">
        <v>218182812</v>
      </c>
      <c r="J36" s="54">
        <v>217034735</v>
      </c>
      <c r="K36" s="54">
        <v>222988970</v>
      </c>
      <c r="L36" s="381">
        <f>K36-J36</f>
        <v>5954235</v>
      </c>
      <c r="M36" s="444"/>
      <c r="N36" s="380">
        <f>L36/J36</f>
        <v>2.7434479554620601E-2</v>
      </c>
    </row>
    <row r="37" spans="1:15" s="372" customFormat="1" ht="13" customHeight="1" x14ac:dyDescent="0.25">
      <c r="A37" s="379" t="s">
        <v>17</v>
      </c>
      <c r="B37" s="53">
        <v>33.635773291239182</v>
      </c>
      <c r="C37" s="53">
        <v>36.411591005129566</v>
      </c>
      <c r="D37" s="53">
        <v>37.83</v>
      </c>
      <c r="E37" s="53">
        <v>39.546357534982093</v>
      </c>
      <c r="F37" s="53">
        <v>41.141327462797804</v>
      </c>
      <c r="G37" s="53">
        <v>42.802191159803549</v>
      </c>
      <c r="H37" s="53">
        <v>43.886707011730614</v>
      </c>
      <c r="I37" s="53">
        <v>46.385546128659662</v>
      </c>
      <c r="J37" s="53">
        <v>46.117777640367379</v>
      </c>
      <c r="K37" s="53">
        <v>47.614465605815148</v>
      </c>
      <c r="L37" s="53"/>
      <c r="M37" s="447"/>
      <c r="N37" s="378"/>
    </row>
    <row r="38" spans="1:15" s="372" customFormat="1" ht="13" customHeight="1" x14ac:dyDescent="0.25">
      <c r="A38" s="377" t="s">
        <v>21</v>
      </c>
      <c r="B38" s="376">
        <v>25396826</v>
      </c>
      <c r="C38" s="376">
        <v>27956993</v>
      </c>
      <c r="D38" s="375">
        <v>20596051</v>
      </c>
      <c r="E38" s="375">
        <v>38680088</v>
      </c>
      <c r="F38" s="375">
        <v>52097693</v>
      </c>
      <c r="G38" s="375">
        <v>46348769</v>
      </c>
      <c r="H38" s="375">
        <v>26784709</v>
      </c>
      <c r="I38" s="375">
        <v>38933493</v>
      </c>
      <c r="J38" s="375">
        <v>42786199</v>
      </c>
      <c r="K38" s="375">
        <v>25650136</v>
      </c>
      <c r="L38" s="221">
        <f>K38-J38</f>
        <v>-17136063</v>
      </c>
      <c r="M38" s="448"/>
      <c r="N38" s="384">
        <f>L38/J38</f>
        <v>-0.40050444770754234</v>
      </c>
    </row>
    <row r="39" spans="1:15" s="372" customFormat="1" ht="10.5" x14ac:dyDescent="0.25">
      <c r="A39" s="373"/>
      <c r="M39" s="449"/>
    </row>
    <row r="40" spans="1:15" s="372" customFormat="1" ht="10.5" x14ac:dyDescent="0.25">
      <c r="A40" s="373"/>
      <c r="B40" s="371" t="s">
        <v>327</v>
      </c>
      <c r="M40" s="449"/>
    </row>
    <row r="41" spans="1:15" ht="13" customHeight="1" x14ac:dyDescent="0.3">
      <c r="B41" s="371" t="s">
        <v>326</v>
      </c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450"/>
      <c r="N41" s="371"/>
      <c r="O41" s="371"/>
    </row>
    <row r="42" spans="1:15" x14ac:dyDescent="0.3">
      <c r="A42" s="370"/>
    </row>
    <row r="43" spans="1:15" x14ac:dyDescent="0.3">
      <c r="A43" s="370"/>
    </row>
    <row r="46" spans="1:15" x14ac:dyDescent="0.3">
      <c r="A46" s="369"/>
    </row>
    <row r="47" spans="1:15" x14ac:dyDescent="0.3">
      <c r="A47" s="111"/>
    </row>
    <row r="48" spans="1:15" x14ac:dyDescent="0.3">
      <c r="A48" s="368"/>
    </row>
  </sheetData>
  <mergeCells count="15">
    <mergeCell ref="A1:N2"/>
    <mergeCell ref="A3:A6"/>
    <mergeCell ref="D3:D6"/>
    <mergeCell ref="E3:E6"/>
    <mergeCell ref="F3:F6"/>
    <mergeCell ref="B3:B6"/>
    <mergeCell ref="C3:C6"/>
    <mergeCell ref="L3:L6"/>
    <mergeCell ref="N3:N6"/>
    <mergeCell ref="K3:K6"/>
    <mergeCell ref="G3:G6"/>
    <mergeCell ref="H3:H6"/>
    <mergeCell ref="I3:I6"/>
    <mergeCell ref="J3:J6"/>
    <mergeCell ref="M3:M6"/>
  </mergeCells>
  <printOptions horizontalCentered="1" verticalCentered="1" gridLines="1"/>
  <pageMargins left="0.75" right="0.75" top="0.75" bottom="0.75" header="0.5" footer="0.5"/>
  <pageSetup scale="95" orientation="landscape" r:id="rId1"/>
  <headerFooter alignWithMargins="0">
    <oddFooter>&amp;C&amp;"Garamond,Regular"&amp;P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79"/>
  <sheetViews>
    <sheetView zoomScaleNormal="100" workbookViewId="0">
      <pane xSplit="1" ySplit="4" topLeftCell="B5" activePane="bottomRight" state="frozen"/>
      <selection pane="topRight" activeCell="C1" sqref="C1"/>
      <selection pane="bottomLeft" activeCell="A3" sqref="A3"/>
      <selection pane="bottomRight" activeCell="F48" sqref="F48"/>
    </sheetView>
  </sheetViews>
  <sheetFormatPr defaultRowHeight="13" x14ac:dyDescent="0.3"/>
  <cols>
    <col min="1" max="1" width="29.81640625" style="45" customWidth="1"/>
    <col min="2" max="2" width="1.54296875" style="45" customWidth="1"/>
    <col min="3" max="3" width="9.81640625" style="45" customWidth="1"/>
    <col min="4" max="4" width="1.81640625" style="45" bestFit="1" customWidth="1"/>
    <col min="5" max="5" width="7.1796875" style="159" customWidth="1"/>
    <col min="6" max="6" width="8.81640625" style="159" customWidth="1"/>
    <col min="7" max="7" width="9.81640625" style="45" customWidth="1"/>
    <col min="8" max="8" width="11.54296875" style="109" customWidth="1"/>
    <col min="9" max="9" width="9.81640625" style="109" customWidth="1"/>
    <col min="10" max="10" width="9.1796875" style="109" customWidth="1"/>
    <col min="11" max="11" width="8.54296875" style="109" customWidth="1"/>
    <col min="12" max="12" width="9.81640625" style="109" customWidth="1"/>
    <col min="13" max="13" width="9.54296875" style="125" customWidth="1"/>
    <col min="14" max="14" width="9" style="124" customWidth="1"/>
    <col min="15" max="15" width="10.81640625" style="124" customWidth="1"/>
    <col min="16" max="16" width="10.1796875" style="124" customWidth="1"/>
    <col min="17" max="19" width="9.1796875" style="67"/>
    <col min="20" max="16384" width="8.7265625" style="45"/>
  </cols>
  <sheetData>
    <row r="1" spans="1:19" ht="13" customHeight="1" x14ac:dyDescent="0.3">
      <c r="A1" s="531" t="s">
        <v>148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3"/>
    </row>
    <row r="2" spans="1:19" ht="13" customHeight="1" x14ac:dyDescent="0.3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6"/>
    </row>
    <row r="3" spans="1:19" s="232" customFormat="1" ht="12.75" customHeight="1" x14ac:dyDescent="0.3">
      <c r="A3" s="500" t="s">
        <v>23</v>
      </c>
      <c r="B3" s="230"/>
      <c r="C3" s="501" t="s">
        <v>2</v>
      </c>
      <c r="D3" s="247"/>
      <c r="E3" s="483" t="s">
        <v>149</v>
      </c>
      <c r="F3" s="483"/>
      <c r="G3" s="525"/>
      <c r="H3" s="251" t="s">
        <v>150</v>
      </c>
      <c r="I3" s="530" t="s">
        <v>61</v>
      </c>
      <c r="J3" s="530"/>
      <c r="K3" s="530"/>
      <c r="L3" s="530"/>
      <c r="M3" s="231" t="s">
        <v>151</v>
      </c>
      <c r="N3" s="249"/>
      <c r="O3" s="249"/>
      <c r="P3" s="249"/>
      <c r="Q3" s="249"/>
      <c r="R3" s="249"/>
      <c r="S3" s="249"/>
    </row>
    <row r="4" spans="1:19" s="108" customFormat="1" ht="48.75" customHeight="1" x14ac:dyDescent="0.3">
      <c r="A4" s="491"/>
      <c r="B4" s="233"/>
      <c r="C4" s="493"/>
      <c r="D4" s="248"/>
      <c r="E4" s="234" t="s">
        <v>152</v>
      </c>
      <c r="F4" s="234" t="s">
        <v>153</v>
      </c>
      <c r="G4" s="136" t="s">
        <v>217</v>
      </c>
      <c r="H4" s="47" t="s">
        <v>154</v>
      </c>
      <c r="I4" s="47" t="s">
        <v>155</v>
      </c>
      <c r="J4" s="47" t="s">
        <v>156</v>
      </c>
      <c r="K4" s="47" t="s">
        <v>157</v>
      </c>
      <c r="L4" s="47" t="s">
        <v>158</v>
      </c>
      <c r="M4" s="235" t="s">
        <v>159</v>
      </c>
      <c r="N4" s="107"/>
      <c r="O4" s="107"/>
      <c r="P4" s="107"/>
      <c r="Q4" s="107"/>
      <c r="R4" s="107"/>
      <c r="S4" s="107"/>
    </row>
    <row r="5" spans="1:19" ht="13" customHeight="1" x14ac:dyDescent="0.3">
      <c r="A5" s="63" t="s">
        <v>228</v>
      </c>
      <c r="B5" s="236" t="s">
        <v>295</v>
      </c>
      <c r="C5" s="129">
        <f>'General Information - 2018'!L4</f>
        <v>62190</v>
      </c>
      <c r="D5" s="46"/>
      <c r="E5" s="121">
        <v>4</v>
      </c>
      <c r="F5" s="122">
        <v>0</v>
      </c>
      <c r="G5" s="123">
        <v>2024</v>
      </c>
      <c r="H5" s="124">
        <v>1607599</v>
      </c>
      <c r="I5" s="124">
        <v>73945</v>
      </c>
      <c r="J5" s="124">
        <v>0</v>
      </c>
      <c r="K5" s="124">
        <v>0</v>
      </c>
      <c r="L5" s="124">
        <f>SUM(I5:K5)</f>
        <v>73945</v>
      </c>
      <c r="M5" s="125">
        <v>0</v>
      </c>
    </row>
    <row r="6" spans="1:19" ht="13" customHeight="1" x14ac:dyDescent="0.3">
      <c r="A6" s="63" t="s">
        <v>31</v>
      </c>
      <c r="B6" s="34" t="s">
        <v>295</v>
      </c>
      <c r="C6" s="129">
        <f>'General Information - 2018'!L5</f>
        <v>25605</v>
      </c>
      <c r="D6" s="46"/>
      <c r="E6" s="121">
        <v>10.81</v>
      </c>
      <c r="F6" s="122">
        <v>0</v>
      </c>
      <c r="G6" s="123">
        <v>2022</v>
      </c>
      <c r="H6" s="124">
        <v>1465338</v>
      </c>
      <c r="I6" s="124">
        <v>37682</v>
      </c>
      <c r="J6" s="124">
        <v>0</v>
      </c>
      <c r="K6" s="124">
        <v>3964</v>
      </c>
      <c r="L6" s="124">
        <f t="shared" ref="L6:L69" si="0">SUM(I6:K6)</f>
        <v>41646</v>
      </c>
      <c r="M6" s="125">
        <v>0</v>
      </c>
    </row>
    <row r="7" spans="1:19" ht="13" customHeight="1" x14ac:dyDescent="0.3">
      <c r="A7" s="63" t="s">
        <v>229</v>
      </c>
      <c r="B7" s="34"/>
      <c r="C7" s="129">
        <f>'General Information - 2018'!L6</f>
        <v>124672</v>
      </c>
      <c r="D7" s="46"/>
      <c r="E7" s="121">
        <v>6.59</v>
      </c>
      <c r="F7" s="122">
        <v>0</v>
      </c>
      <c r="G7" s="123">
        <v>2020</v>
      </c>
      <c r="H7" s="124">
        <v>8629290</v>
      </c>
      <c r="I7" s="124">
        <v>369626</v>
      </c>
      <c r="J7" s="124">
        <v>0</v>
      </c>
      <c r="K7" s="124">
        <v>0</v>
      </c>
      <c r="L7" s="124">
        <f t="shared" si="0"/>
        <v>369626</v>
      </c>
      <c r="M7" s="125">
        <v>0</v>
      </c>
    </row>
    <row r="8" spans="1:19" ht="13" customHeight="1" x14ac:dyDescent="0.3">
      <c r="A8" s="63" t="s">
        <v>230</v>
      </c>
      <c r="B8" s="34"/>
      <c r="C8" s="129">
        <f>'General Information - 2018'!L7</f>
        <v>22300</v>
      </c>
      <c r="D8" s="46"/>
      <c r="E8" s="121">
        <v>2</v>
      </c>
      <c r="F8" s="34" t="s">
        <v>277</v>
      </c>
      <c r="G8" s="126" t="s">
        <v>324</v>
      </c>
      <c r="H8" s="124">
        <v>1052995</v>
      </c>
      <c r="I8" s="124">
        <v>0</v>
      </c>
      <c r="J8" s="124">
        <v>0</v>
      </c>
      <c r="K8" s="124">
        <v>0</v>
      </c>
      <c r="L8" s="124">
        <f t="shared" si="0"/>
        <v>0</v>
      </c>
      <c r="M8" s="125">
        <v>0</v>
      </c>
    </row>
    <row r="9" spans="1:19" ht="13" customHeight="1" x14ac:dyDescent="0.3">
      <c r="A9" s="63" t="s">
        <v>32</v>
      </c>
      <c r="B9" s="34"/>
      <c r="C9" s="129">
        <f>'General Information - 2018'!L8</f>
        <v>31585</v>
      </c>
      <c r="D9" s="46"/>
      <c r="E9" s="121">
        <v>2.5</v>
      </c>
      <c r="F9" s="122">
        <v>0</v>
      </c>
      <c r="G9" s="123">
        <v>2027</v>
      </c>
      <c r="H9" s="124">
        <v>488290</v>
      </c>
      <c r="I9" s="124">
        <v>46259</v>
      </c>
      <c r="J9" s="124">
        <v>0</v>
      </c>
      <c r="K9" s="124">
        <v>5665</v>
      </c>
      <c r="L9" s="124">
        <f t="shared" si="0"/>
        <v>51924</v>
      </c>
      <c r="M9" s="125">
        <v>51701</v>
      </c>
    </row>
    <row r="10" spans="1:19" ht="13" customHeight="1" x14ac:dyDescent="0.3">
      <c r="A10" s="63" t="s">
        <v>231</v>
      </c>
      <c r="B10" s="34"/>
      <c r="C10" s="129">
        <f>'General Information - 2018'!L9</f>
        <v>40462</v>
      </c>
      <c r="D10" s="46"/>
      <c r="E10" s="121">
        <v>6</v>
      </c>
      <c r="F10" s="34">
        <v>0</v>
      </c>
      <c r="G10" s="123">
        <v>2025</v>
      </c>
      <c r="H10" s="124">
        <v>861720</v>
      </c>
      <c r="I10" s="124">
        <v>63503</v>
      </c>
      <c r="J10" s="124">
        <v>0</v>
      </c>
      <c r="K10" s="124">
        <v>0</v>
      </c>
      <c r="L10" s="124">
        <f t="shared" si="0"/>
        <v>63503</v>
      </c>
      <c r="M10" s="125">
        <v>3837</v>
      </c>
    </row>
    <row r="11" spans="1:19" ht="13" customHeight="1" x14ac:dyDescent="0.3">
      <c r="A11" s="63" t="s">
        <v>232</v>
      </c>
      <c r="B11" s="34" t="s">
        <v>295</v>
      </c>
      <c r="C11" s="129">
        <f>'General Information - 2018'!L10</f>
        <v>37253</v>
      </c>
      <c r="D11" s="46"/>
      <c r="E11" s="121">
        <v>7.44</v>
      </c>
      <c r="F11" s="122">
        <v>0</v>
      </c>
      <c r="G11" s="127">
        <v>2024</v>
      </c>
      <c r="H11" s="124">
        <v>1721423</v>
      </c>
      <c r="I11" s="124">
        <v>53117</v>
      </c>
      <c r="J11" s="124">
        <v>0</v>
      </c>
      <c r="K11" s="124">
        <v>0</v>
      </c>
      <c r="L11" s="124">
        <f t="shared" si="0"/>
        <v>53117</v>
      </c>
      <c r="M11" s="125">
        <v>0</v>
      </c>
    </row>
    <row r="12" spans="1:19" ht="13" customHeight="1" x14ac:dyDescent="0.3">
      <c r="A12" s="63" t="s">
        <v>33</v>
      </c>
      <c r="B12" s="34" t="s">
        <v>295</v>
      </c>
      <c r="C12" s="129">
        <f>'General Information - 2018'!L11</f>
        <v>13308</v>
      </c>
      <c r="D12" s="46"/>
      <c r="E12" s="121">
        <v>3.96</v>
      </c>
      <c r="F12" s="122">
        <v>0</v>
      </c>
      <c r="G12" s="123">
        <v>2023</v>
      </c>
      <c r="H12" s="124">
        <v>1306892</v>
      </c>
      <c r="I12" s="124">
        <v>23083</v>
      </c>
      <c r="J12" s="124">
        <v>0</v>
      </c>
      <c r="K12" s="124">
        <v>2209</v>
      </c>
      <c r="L12" s="124">
        <f t="shared" si="0"/>
        <v>25292</v>
      </c>
      <c r="M12" s="125">
        <v>0</v>
      </c>
    </row>
    <row r="13" spans="1:19" ht="13" customHeight="1" x14ac:dyDescent="0.3">
      <c r="A13" s="63" t="s">
        <v>233</v>
      </c>
      <c r="B13" s="34"/>
      <c r="C13" s="129">
        <f>'General Information - 2018'!L12</f>
        <v>127185</v>
      </c>
      <c r="D13" s="46"/>
      <c r="E13" s="121">
        <v>7.57</v>
      </c>
      <c r="F13" s="34">
        <v>0</v>
      </c>
      <c r="G13" s="123">
        <v>2025</v>
      </c>
      <c r="H13" s="124">
        <v>7022879</v>
      </c>
      <c r="I13" s="124">
        <v>167860</v>
      </c>
      <c r="J13" s="124">
        <v>0</v>
      </c>
      <c r="K13" s="124">
        <v>0</v>
      </c>
      <c r="L13" s="124">
        <f t="shared" si="0"/>
        <v>167860</v>
      </c>
      <c r="M13" s="125">
        <v>0</v>
      </c>
    </row>
    <row r="14" spans="1:19" ht="13" customHeight="1" x14ac:dyDescent="0.3">
      <c r="A14" s="63" t="s">
        <v>34</v>
      </c>
      <c r="B14" s="34"/>
      <c r="C14" s="129">
        <f>'General Information - 2018'!L13</f>
        <v>203112</v>
      </c>
      <c r="D14" s="46"/>
      <c r="E14" s="121">
        <v>5.99</v>
      </c>
      <c r="F14" s="122">
        <v>0</v>
      </c>
      <c r="G14" s="123">
        <v>2029</v>
      </c>
      <c r="H14" s="124">
        <v>11323878</v>
      </c>
      <c r="I14" s="124">
        <v>121275</v>
      </c>
      <c r="J14" s="124">
        <v>0</v>
      </c>
      <c r="K14" s="124">
        <v>0</v>
      </c>
      <c r="L14" s="124">
        <f t="shared" si="0"/>
        <v>121275</v>
      </c>
      <c r="M14" s="125">
        <v>0</v>
      </c>
      <c r="O14" s="67"/>
      <c r="P14" s="67"/>
      <c r="R14" s="45"/>
      <c r="S14" s="45"/>
    </row>
    <row r="15" spans="1:19" s="238" customFormat="1" x14ac:dyDescent="0.3">
      <c r="A15" s="300" t="s">
        <v>35</v>
      </c>
      <c r="B15" s="236" t="s">
        <v>295</v>
      </c>
      <c r="C15" s="129">
        <f>'General Information - 2018'!L14</f>
        <v>9960</v>
      </c>
      <c r="D15" s="129"/>
      <c r="E15" s="130">
        <v>7.13</v>
      </c>
      <c r="F15" s="131">
        <v>0</v>
      </c>
      <c r="G15" s="194">
        <v>44470</v>
      </c>
      <c r="H15" s="91">
        <v>396329</v>
      </c>
      <c r="I15" s="91">
        <v>7510</v>
      </c>
      <c r="J15" s="91">
        <v>0</v>
      </c>
      <c r="K15" s="91">
        <v>0</v>
      </c>
      <c r="L15" s="124">
        <f t="shared" si="0"/>
        <v>7510</v>
      </c>
      <c r="M15" s="133">
        <v>0</v>
      </c>
      <c r="N15" s="91"/>
      <c r="O15" s="91"/>
      <c r="P15" s="91"/>
      <c r="Q15" s="237"/>
      <c r="R15" s="237"/>
      <c r="S15" s="237"/>
    </row>
    <row r="16" spans="1:19" ht="13" customHeight="1" x14ac:dyDescent="0.3">
      <c r="A16" s="63" t="s">
        <v>36</v>
      </c>
      <c r="B16" s="34"/>
      <c r="C16" s="129">
        <f>'General Information - 2018'!L15</f>
        <v>6968</v>
      </c>
      <c r="D16" s="46"/>
      <c r="E16" s="121">
        <v>4</v>
      </c>
      <c r="F16" s="122">
        <v>0</v>
      </c>
      <c r="G16" s="123">
        <v>2019</v>
      </c>
      <c r="H16" s="124">
        <v>1530655</v>
      </c>
      <c r="I16" s="124">
        <v>0</v>
      </c>
      <c r="J16" s="124">
        <v>0</v>
      </c>
      <c r="K16" s="124">
        <v>0</v>
      </c>
      <c r="L16" s="124">
        <f t="shared" si="0"/>
        <v>0</v>
      </c>
      <c r="M16" s="125">
        <v>7074</v>
      </c>
    </row>
    <row r="17" spans="1:13" ht="13" customHeight="1" x14ac:dyDescent="0.3">
      <c r="A17" s="63" t="s">
        <v>234</v>
      </c>
      <c r="B17" s="34"/>
      <c r="C17" s="129">
        <f>'General Information - 2018'!L16</f>
        <v>9608</v>
      </c>
      <c r="D17" s="46"/>
      <c r="E17" s="121">
        <v>8</v>
      </c>
      <c r="F17" s="122">
        <v>0</v>
      </c>
      <c r="G17" s="123">
        <v>2020</v>
      </c>
      <c r="H17" s="124">
        <v>350365</v>
      </c>
      <c r="I17" s="124">
        <v>11381</v>
      </c>
      <c r="J17" s="124">
        <v>0</v>
      </c>
      <c r="K17" s="124">
        <v>0</v>
      </c>
      <c r="L17" s="124">
        <f t="shared" si="0"/>
        <v>11381</v>
      </c>
      <c r="M17" s="125">
        <v>0</v>
      </c>
    </row>
    <row r="18" spans="1:13" ht="13" customHeight="1" x14ac:dyDescent="0.3">
      <c r="A18" s="63" t="s">
        <v>235</v>
      </c>
      <c r="B18" s="34"/>
      <c r="C18" s="129">
        <f>'General Information - 2018'!L17</f>
        <v>15944</v>
      </c>
      <c r="D18" s="46"/>
      <c r="E18" s="121">
        <v>6</v>
      </c>
      <c r="F18" s="122">
        <v>0</v>
      </c>
      <c r="G18" s="123">
        <v>2032</v>
      </c>
      <c r="H18" s="124">
        <v>893245</v>
      </c>
      <c r="I18" s="124">
        <v>17361</v>
      </c>
      <c r="J18" s="124">
        <v>0</v>
      </c>
      <c r="K18" s="124">
        <v>0</v>
      </c>
      <c r="L18" s="124">
        <f t="shared" si="0"/>
        <v>17361</v>
      </c>
      <c r="M18" s="125">
        <v>0</v>
      </c>
    </row>
    <row r="19" spans="1:13" ht="13" customHeight="1" x14ac:dyDescent="0.3">
      <c r="A19" s="63" t="s">
        <v>236</v>
      </c>
      <c r="B19" s="236" t="s">
        <v>295</v>
      </c>
      <c r="C19" s="129">
        <f>'General Information - 2018'!L18</f>
        <v>19572</v>
      </c>
      <c r="D19" s="46"/>
      <c r="E19" s="121">
        <v>8.5</v>
      </c>
      <c r="F19" s="34">
        <v>0</v>
      </c>
      <c r="G19" s="123">
        <v>2028</v>
      </c>
      <c r="H19" s="124">
        <v>1178702</v>
      </c>
      <c r="I19" s="124">
        <v>26410</v>
      </c>
      <c r="J19" s="124">
        <v>0</v>
      </c>
      <c r="K19" s="124">
        <v>3204</v>
      </c>
      <c r="L19" s="124">
        <f t="shared" si="0"/>
        <v>29614</v>
      </c>
      <c r="M19" s="125">
        <v>1618</v>
      </c>
    </row>
    <row r="20" spans="1:13" ht="13" customHeight="1" x14ac:dyDescent="0.3">
      <c r="A20" s="63" t="s">
        <v>62</v>
      </c>
      <c r="B20" s="34" t="s">
        <v>295</v>
      </c>
      <c r="C20" s="129">
        <f>'General Information - 2018'!L19</f>
        <v>27436</v>
      </c>
      <c r="D20" s="46"/>
      <c r="E20" s="121">
        <v>0</v>
      </c>
      <c r="F20" s="34" t="s">
        <v>277</v>
      </c>
      <c r="G20" s="127" t="s">
        <v>310</v>
      </c>
      <c r="H20" s="124">
        <v>2742409</v>
      </c>
      <c r="I20" s="124">
        <v>0</v>
      </c>
      <c r="J20" s="124">
        <v>0</v>
      </c>
      <c r="K20" s="124">
        <v>0</v>
      </c>
      <c r="L20" s="124">
        <f t="shared" si="0"/>
        <v>0</v>
      </c>
      <c r="M20" s="125">
        <v>0</v>
      </c>
    </row>
    <row r="21" spans="1:13" ht="13" customHeight="1" x14ac:dyDescent="0.3">
      <c r="A21" s="63" t="s">
        <v>237</v>
      </c>
      <c r="B21" s="34"/>
      <c r="C21" s="129">
        <f>'General Information - 2018'!L20</f>
        <v>440956</v>
      </c>
      <c r="D21" s="46"/>
      <c r="E21" s="121">
        <v>11.1</v>
      </c>
      <c r="F21" s="122">
        <v>0</v>
      </c>
      <c r="G21" s="123">
        <v>2025</v>
      </c>
      <c r="H21" s="124">
        <v>35155829</v>
      </c>
      <c r="I21" s="124">
        <v>0</v>
      </c>
      <c r="J21" s="124">
        <v>0</v>
      </c>
      <c r="K21" s="124">
        <v>0</v>
      </c>
      <c r="L21" s="124">
        <f t="shared" si="0"/>
        <v>0</v>
      </c>
      <c r="M21" s="125">
        <v>6500</v>
      </c>
    </row>
    <row r="22" spans="1:13" ht="13" customHeight="1" x14ac:dyDescent="0.3">
      <c r="A22" s="63" t="s">
        <v>238</v>
      </c>
      <c r="B22" s="34"/>
      <c r="C22" s="129">
        <f>'General Information - 2018'!L21</f>
        <v>7037</v>
      </c>
      <c r="D22" s="46"/>
      <c r="E22" s="121">
        <v>8.2200000000000006</v>
      </c>
      <c r="F22" s="34">
        <v>0</v>
      </c>
      <c r="G22" s="123">
        <v>2018</v>
      </c>
      <c r="H22" s="124">
        <v>421068</v>
      </c>
      <c r="I22" s="124">
        <v>5403</v>
      </c>
      <c r="J22" s="124">
        <v>0</v>
      </c>
      <c r="K22" s="124">
        <v>0</v>
      </c>
      <c r="L22" s="124">
        <f t="shared" si="0"/>
        <v>5403</v>
      </c>
      <c r="M22" s="125">
        <v>0</v>
      </c>
    </row>
    <row r="23" spans="1:13" ht="13" customHeight="1" x14ac:dyDescent="0.3">
      <c r="A23" s="63" t="s">
        <v>239</v>
      </c>
      <c r="B23" s="34"/>
      <c r="C23" s="129">
        <f>'General Information - 2018'!L22</f>
        <v>33443</v>
      </c>
      <c r="D23" s="46"/>
      <c r="E23" s="121">
        <v>5.1100000000000003</v>
      </c>
      <c r="F23" s="122">
        <v>0</v>
      </c>
      <c r="G23" s="123">
        <v>2027</v>
      </c>
      <c r="H23" s="124">
        <v>1330824</v>
      </c>
      <c r="I23" s="124">
        <v>34765</v>
      </c>
      <c r="J23" s="124">
        <v>0</v>
      </c>
      <c r="K23" s="124">
        <v>5229</v>
      </c>
      <c r="L23" s="124">
        <f t="shared" si="0"/>
        <v>39994</v>
      </c>
      <c r="M23" s="125">
        <v>0</v>
      </c>
    </row>
    <row r="24" spans="1:13" ht="13" customHeight="1" x14ac:dyDescent="0.3">
      <c r="A24" s="63" t="s">
        <v>289</v>
      </c>
      <c r="B24" s="34" t="s">
        <v>295</v>
      </c>
      <c r="C24" s="129">
        <f>'General Information - 2018'!L23</f>
        <v>20156</v>
      </c>
      <c r="D24" s="46"/>
      <c r="E24" s="121">
        <v>7.67</v>
      </c>
      <c r="F24" s="122">
        <v>0</v>
      </c>
      <c r="G24" s="123">
        <v>2030</v>
      </c>
      <c r="H24" s="124">
        <v>774699</v>
      </c>
      <c r="I24" s="124">
        <v>25828</v>
      </c>
      <c r="J24" s="124">
        <v>0</v>
      </c>
      <c r="K24" s="124">
        <v>0</v>
      </c>
      <c r="L24" s="124">
        <f t="shared" si="0"/>
        <v>25828</v>
      </c>
      <c r="M24" s="125">
        <v>0</v>
      </c>
    </row>
    <row r="25" spans="1:13" ht="13" customHeight="1" x14ac:dyDescent="0.3">
      <c r="A25" s="63" t="s">
        <v>240</v>
      </c>
      <c r="B25" s="34"/>
      <c r="C25" s="129">
        <f>'General Information - 2018'!L24</f>
        <v>22482</v>
      </c>
      <c r="D25" s="46"/>
      <c r="E25" s="121">
        <v>10.54</v>
      </c>
      <c r="F25" s="122">
        <v>0</v>
      </c>
      <c r="G25" s="123">
        <v>2019</v>
      </c>
      <c r="H25" s="124">
        <v>502444</v>
      </c>
      <c r="I25" s="124">
        <v>46045</v>
      </c>
      <c r="J25" s="124">
        <v>0</v>
      </c>
      <c r="K25" s="124">
        <v>0</v>
      </c>
      <c r="L25" s="124">
        <f t="shared" si="0"/>
        <v>46045</v>
      </c>
      <c r="M25" s="125">
        <v>0</v>
      </c>
    </row>
    <row r="26" spans="1:13" ht="13" customHeight="1" x14ac:dyDescent="0.3">
      <c r="A26" s="63" t="s">
        <v>37</v>
      </c>
      <c r="B26" s="34"/>
      <c r="C26" s="129">
        <f>'General Information - 2018'!L25</f>
        <v>70941</v>
      </c>
      <c r="D26" s="46"/>
      <c r="E26" s="121">
        <v>6</v>
      </c>
      <c r="F26" s="122">
        <v>0</v>
      </c>
      <c r="G26" s="123">
        <v>2024</v>
      </c>
      <c r="H26" s="124">
        <v>2033900</v>
      </c>
      <c r="I26" s="124">
        <v>88993</v>
      </c>
      <c r="J26" s="124">
        <v>0</v>
      </c>
      <c r="K26" s="124">
        <v>0</v>
      </c>
      <c r="L26" s="124">
        <f t="shared" si="0"/>
        <v>88993</v>
      </c>
      <c r="M26" s="125">
        <v>0</v>
      </c>
    </row>
    <row r="27" spans="1:13" ht="13" customHeight="1" x14ac:dyDescent="0.3">
      <c r="A27" s="63" t="s">
        <v>241</v>
      </c>
      <c r="B27" s="34"/>
      <c r="C27" s="129">
        <f>'General Information - 2018'!L26</f>
        <v>32721</v>
      </c>
      <c r="D27" s="46"/>
      <c r="E27" s="121">
        <v>4</v>
      </c>
      <c r="F27" s="122">
        <v>0</v>
      </c>
      <c r="G27" s="123">
        <v>2025</v>
      </c>
      <c r="H27" s="124">
        <v>2406748</v>
      </c>
      <c r="I27" s="124">
        <v>53570</v>
      </c>
      <c r="J27" s="124">
        <v>0</v>
      </c>
      <c r="K27" s="124">
        <v>0</v>
      </c>
      <c r="L27" s="124">
        <f t="shared" si="0"/>
        <v>53570</v>
      </c>
      <c r="M27" s="125">
        <v>0</v>
      </c>
    </row>
    <row r="28" spans="1:13" ht="13" customHeight="1" x14ac:dyDescent="0.3">
      <c r="A28" s="63" t="s">
        <v>38</v>
      </c>
      <c r="B28" s="34"/>
      <c r="C28" s="129">
        <f>'General Information - 2018'!L27</f>
        <v>15902</v>
      </c>
      <c r="D28" s="46"/>
      <c r="E28" s="121">
        <v>7.49</v>
      </c>
      <c r="F28" s="34">
        <v>0</v>
      </c>
      <c r="G28" s="123">
        <v>2018</v>
      </c>
      <c r="H28" s="124">
        <v>1557462</v>
      </c>
      <c r="I28" s="124">
        <v>21726</v>
      </c>
      <c r="J28" s="124">
        <v>0</v>
      </c>
      <c r="K28" s="124">
        <v>27797</v>
      </c>
      <c r="L28" s="124">
        <f t="shared" si="0"/>
        <v>49523</v>
      </c>
      <c r="M28" s="125">
        <v>0</v>
      </c>
    </row>
    <row r="29" spans="1:13" ht="13" customHeight="1" x14ac:dyDescent="0.3">
      <c r="A29" s="63" t="s">
        <v>242</v>
      </c>
      <c r="B29" s="34"/>
      <c r="C29" s="129">
        <f>'General Information - 2018'!L28</f>
        <v>31582</v>
      </c>
      <c r="D29" s="46"/>
      <c r="E29" s="121">
        <v>5.78</v>
      </c>
      <c r="F29" s="110">
        <v>0</v>
      </c>
      <c r="G29" s="123">
        <v>2028</v>
      </c>
      <c r="H29" s="124">
        <v>1287286</v>
      </c>
      <c r="I29" s="124">
        <v>30256</v>
      </c>
      <c r="J29" s="124">
        <v>0</v>
      </c>
      <c r="K29" s="124">
        <v>3357</v>
      </c>
      <c r="L29" s="124">
        <f t="shared" si="0"/>
        <v>33613</v>
      </c>
      <c r="M29" s="125">
        <v>42517</v>
      </c>
    </row>
    <row r="30" spans="1:13" ht="13" customHeight="1" x14ac:dyDescent="0.3">
      <c r="A30" s="63" t="s">
        <v>39</v>
      </c>
      <c r="B30" s="34"/>
      <c r="C30" s="129">
        <f>'General Information - 2018'!L29</f>
        <v>434051</v>
      </c>
      <c r="D30" s="46"/>
      <c r="E30" s="121">
        <v>6.17</v>
      </c>
      <c r="F30" s="122">
        <v>0</v>
      </c>
      <c r="G30" s="123">
        <v>2018</v>
      </c>
      <c r="H30" s="124">
        <v>21426050</v>
      </c>
      <c r="I30" s="124">
        <v>448868</v>
      </c>
      <c r="J30" s="124">
        <v>0</v>
      </c>
      <c r="K30" s="124">
        <v>0</v>
      </c>
      <c r="L30" s="124">
        <f t="shared" si="0"/>
        <v>448868</v>
      </c>
      <c r="M30" s="125">
        <v>2895</v>
      </c>
    </row>
    <row r="31" spans="1:13" ht="13" customHeight="1" x14ac:dyDescent="0.3">
      <c r="A31" s="63" t="s">
        <v>243</v>
      </c>
      <c r="B31" s="34"/>
      <c r="C31" s="129">
        <f>'General Information - 2018'!L30</f>
        <v>10002</v>
      </c>
      <c r="D31" s="46"/>
      <c r="E31" s="121">
        <v>4.01</v>
      </c>
      <c r="F31" s="34">
        <v>0</v>
      </c>
      <c r="G31" s="123">
        <v>2025</v>
      </c>
      <c r="H31" s="124">
        <v>256352</v>
      </c>
      <c r="I31" s="124">
        <v>0</v>
      </c>
      <c r="J31" s="124">
        <v>0</v>
      </c>
      <c r="K31" s="124">
        <v>0</v>
      </c>
      <c r="L31" s="124">
        <f t="shared" si="0"/>
        <v>0</v>
      </c>
      <c r="M31" s="125">
        <v>0</v>
      </c>
    </row>
    <row r="32" spans="1:13" ht="13" customHeight="1" x14ac:dyDescent="0.3">
      <c r="A32" s="63" t="s">
        <v>63</v>
      </c>
      <c r="B32" s="34"/>
      <c r="C32" s="129">
        <f>'General Information - 2018'!L31</f>
        <v>1218</v>
      </c>
      <c r="D32" s="46"/>
      <c r="E32" s="128" t="s">
        <v>270</v>
      </c>
      <c r="F32" s="128" t="s">
        <v>270</v>
      </c>
      <c r="G32" s="128" t="s">
        <v>270</v>
      </c>
      <c r="H32" s="124">
        <v>55811</v>
      </c>
      <c r="I32" s="124">
        <v>0</v>
      </c>
      <c r="J32" s="124">
        <v>0</v>
      </c>
      <c r="K32" s="124">
        <v>0</v>
      </c>
      <c r="L32" s="124">
        <f t="shared" si="0"/>
        <v>0</v>
      </c>
      <c r="M32" s="125">
        <v>0</v>
      </c>
    </row>
    <row r="33" spans="1:19" s="238" customFormat="1" x14ac:dyDescent="0.25">
      <c r="A33" s="300" t="s">
        <v>40</v>
      </c>
      <c r="B33" s="236"/>
      <c r="C33" s="129">
        <f>'General Information - 2018'!L32</f>
        <v>242782</v>
      </c>
      <c r="D33" s="129"/>
      <c r="E33" s="130">
        <v>6</v>
      </c>
      <c r="F33" s="254">
        <v>0</v>
      </c>
      <c r="G33" s="132" t="s">
        <v>322</v>
      </c>
      <c r="H33" s="91">
        <v>13382330</v>
      </c>
      <c r="I33" s="91">
        <v>269208</v>
      </c>
      <c r="J33" s="91">
        <v>0</v>
      </c>
      <c r="K33" s="91">
        <v>0</v>
      </c>
      <c r="L33" s="91">
        <f t="shared" si="0"/>
        <v>269208</v>
      </c>
      <c r="M33" s="133">
        <v>0</v>
      </c>
      <c r="N33" s="91"/>
      <c r="O33" s="91"/>
      <c r="P33" s="91"/>
      <c r="Q33" s="237"/>
      <c r="R33" s="237"/>
      <c r="S33" s="237"/>
    </row>
    <row r="34" spans="1:19" ht="13" customHeight="1" x14ac:dyDescent="0.3">
      <c r="A34" s="63" t="s">
        <v>41</v>
      </c>
      <c r="B34" s="34"/>
      <c r="C34" s="129">
        <f>'General Information - 2018'!L33</f>
        <v>98115</v>
      </c>
      <c r="D34" s="46"/>
      <c r="E34" s="121">
        <v>6.6</v>
      </c>
      <c r="F34" s="457">
        <v>0</v>
      </c>
      <c r="G34" s="123">
        <v>2026</v>
      </c>
      <c r="H34" s="124">
        <v>6382126</v>
      </c>
      <c r="I34" s="124">
        <v>107781</v>
      </c>
      <c r="J34" s="124">
        <v>0</v>
      </c>
      <c r="K34" s="124">
        <v>0</v>
      </c>
      <c r="L34" s="124">
        <f t="shared" si="0"/>
        <v>107781</v>
      </c>
      <c r="M34" s="125">
        <v>0</v>
      </c>
    </row>
    <row r="35" spans="1:19" ht="13" customHeight="1" x14ac:dyDescent="0.3">
      <c r="A35" s="63" t="s">
        <v>42</v>
      </c>
      <c r="B35" s="34"/>
      <c r="C35" s="129">
        <f>'General Information - 2018'!L34</f>
        <v>14917</v>
      </c>
      <c r="D35" s="46"/>
      <c r="E35" s="121">
        <v>10</v>
      </c>
      <c r="F35" s="457">
        <v>0</v>
      </c>
      <c r="G35" s="123">
        <v>2025</v>
      </c>
      <c r="H35" s="124">
        <v>580768</v>
      </c>
      <c r="I35" s="124">
        <v>24478</v>
      </c>
      <c r="J35" s="124">
        <v>0</v>
      </c>
      <c r="K35" s="124">
        <v>0</v>
      </c>
      <c r="L35" s="124">
        <f t="shared" si="0"/>
        <v>24478</v>
      </c>
      <c r="M35" s="125">
        <v>0</v>
      </c>
    </row>
    <row r="36" spans="1:19" ht="13" customHeight="1" x14ac:dyDescent="0.3">
      <c r="A36" s="63" t="s">
        <v>43</v>
      </c>
      <c r="B36" s="34"/>
      <c r="C36" s="129">
        <f>'General Information - 2018'!L35</f>
        <v>47196</v>
      </c>
      <c r="D36" s="46"/>
      <c r="E36" s="121">
        <v>0</v>
      </c>
      <c r="F36" s="458">
        <v>0</v>
      </c>
      <c r="G36" s="123">
        <v>2020</v>
      </c>
      <c r="H36" s="124">
        <v>1486777</v>
      </c>
      <c r="I36" s="124">
        <v>23959</v>
      </c>
      <c r="J36" s="124">
        <v>0</v>
      </c>
      <c r="K36" s="124">
        <v>0</v>
      </c>
      <c r="L36" s="124">
        <f t="shared" si="0"/>
        <v>23959</v>
      </c>
      <c r="M36" s="125">
        <v>0</v>
      </c>
    </row>
    <row r="37" spans="1:19" ht="13" customHeight="1" x14ac:dyDescent="0.3">
      <c r="A37" s="63" t="s">
        <v>244</v>
      </c>
      <c r="B37" s="34"/>
      <c r="C37" s="129">
        <f>'General Information - 2018'!L36</f>
        <v>139567</v>
      </c>
      <c r="D37" s="46"/>
      <c r="E37" s="121">
        <v>10</v>
      </c>
      <c r="F37" s="457">
        <v>0</v>
      </c>
      <c r="G37" s="123">
        <v>2024</v>
      </c>
      <c r="H37" s="124">
        <v>5061627</v>
      </c>
      <c r="I37" s="124">
        <v>173695</v>
      </c>
      <c r="J37" s="124">
        <v>0</v>
      </c>
      <c r="K37" s="124">
        <v>4500</v>
      </c>
      <c r="L37" s="124">
        <f t="shared" si="0"/>
        <v>178195</v>
      </c>
      <c r="M37" s="125">
        <v>0</v>
      </c>
    </row>
    <row r="38" spans="1:19" ht="13" customHeight="1" x14ac:dyDescent="0.3">
      <c r="A38" s="63" t="s">
        <v>44</v>
      </c>
      <c r="B38" s="34"/>
      <c r="C38" s="129">
        <f>'General Information - 2018'!L37</f>
        <v>11161</v>
      </c>
      <c r="D38" s="46"/>
      <c r="E38" s="121">
        <v>5.39</v>
      </c>
      <c r="F38" s="456">
        <v>0</v>
      </c>
      <c r="G38" s="223" t="s">
        <v>311</v>
      </c>
      <c r="H38" s="124">
        <v>601475</v>
      </c>
      <c r="I38" s="124">
        <v>0</v>
      </c>
      <c r="J38" s="124">
        <v>0</v>
      </c>
      <c r="K38" s="124">
        <v>0</v>
      </c>
      <c r="L38" s="124">
        <f t="shared" si="0"/>
        <v>0</v>
      </c>
      <c r="M38" s="125">
        <v>2860</v>
      </c>
    </row>
    <row r="39" spans="1:19" ht="13" customHeight="1" x14ac:dyDescent="0.3">
      <c r="A39" s="63" t="s">
        <v>45</v>
      </c>
      <c r="B39" s="34" t="s">
        <v>295</v>
      </c>
      <c r="C39" s="129">
        <f>'General Information - 2018'!L38</f>
        <v>25398</v>
      </c>
      <c r="D39" s="46"/>
      <c r="E39" s="121">
        <v>3.3</v>
      </c>
      <c r="F39" s="458">
        <v>0</v>
      </c>
      <c r="G39" s="123">
        <v>2019</v>
      </c>
      <c r="H39" s="124">
        <v>481996</v>
      </c>
      <c r="I39" s="124">
        <v>25892</v>
      </c>
      <c r="J39" s="124">
        <v>0</v>
      </c>
      <c r="K39" s="124">
        <v>0</v>
      </c>
      <c r="L39" s="124">
        <f t="shared" si="0"/>
        <v>25892</v>
      </c>
      <c r="M39" s="125">
        <v>0</v>
      </c>
    </row>
    <row r="40" spans="1:19" ht="13" customHeight="1" x14ac:dyDescent="0.3">
      <c r="A40" s="63" t="s">
        <v>46</v>
      </c>
      <c r="B40" s="34"/>
      <c r="C40" s="129">
        <f>'General Information - 2018'!L39</f>
        <v>11221</v>
      </c>
      <c r="D40" s="46"/>
      <c r="E40" s="127">
        <v>0</v>
      </c>
      <c r="F40" s="228">
        <v>0</v>
      </c>
      <c r="G40" s="127" t="s">
        <v>270</v>
      </c>
      <c r="H40" s="124">
        <v>12000</v>
      </c>
      <c r="I40" s="124">
        <v>0</v>
      </c>
      <c r="J40" s="124">
        <v>0</v>
      </c>
      <c r="K40" s="124">
        <v>0</v>
      </c>
      <c r="L40" s="124">
        <f t="shared" si="0"/>
        <v>0</v>
      </c>
      <c r="M40" s="125">
        <v>0</v>
      </c>
    </row>
    <row r="41" spans="1:19" ht="13" customHeight="1" x14ac:dyDescent="0.3">
      <c r="A41" s="63" t="s">
        <v>47</v>
      </c>
      <c r="B41" s="34"/>
      <c r="C41" s="129">
        <f>'General Information - 2018'!L40</f>
        <v>38659</v>
      </c>
      <c r="D41" s="46"/>
      <c r="E41" s="121">
        <v>7.07</v>
      </c>
      <c r="F41" s="459">
        <v>0</v>
      </c>
      <c r="G41" s="123">
        <v>2027</v>
      </c>
      <c r="H41" s="124">
        <v>2255140</v>
      </c>
      <c r="I41" s="124">
        <v>38367</v>
      </c>
      <c r="J41" s="124">
        <v>0</v>
      </c>
      <c r="K41" s="124">
        <v>3335</v>
      </c>
      <c r="L41" s="124">
        <f t="shared" si="0"/>
        <v>41702</v>
      </c>
      <c r="M41" s="125">
        <v>0</v>
      </c>
    </row>
    <row r="42" spans="1:19" ht="13" customHeight="1" x14ac:dyDescent="0.3">
      <c r="A42" s="63" t="s">
        <v>245</v>
      </c>
      <c r="B42" s="34"/>
      <c r="C42" s="129">
        <f>'General Information - 2018'!L41</f>
        <v>391006</v>
      </c>
      <c r="D42" s="46"/>
      <c r="E42" s="121">
        <v>5.64</v>
      </c>
      <c r="F42" s="457">
        <v>0</v>
      </c>
      <c r="G42" s="123">
        <v>2021</v>
      </c>
      <c r="H42" s="124">
        <v>19647838</v>
      </c>
      <c r="I42" s="124">
        <v>0</v>
      </c>
      <c r="J42" s="124">
        <v>0</v>
      </c>
      <c r="K42" s="124">
        <v>0</v>
      </c>
      <c r="L42" s="124">
        <f t="shared" si="0"/>
        <v>0</v>
      </c>
      <c r="M42" s="125">
        <v>0</v>
      </c>
    </row>
    <row r="43" spans="1:19" ht="13" customHeight="1" x14ac:dyDescent="0.3">
      <c r="A43" s="63" t="s">
        <v>246</v>
      </c>
      <c r="B43" s="34"/>
      <c r="C43" s="129">
        <f>'General Information - 2018'!L42</f>
        <v>76210</v>
      </c>
      <c r="D43" s="46"/>
      <c r="E43" s="127">
        <v>0</v>
      </c>
      <c r="F43" s="228">
        <v>0</v>
      </c>
      <c r="G43" s="127" t="s">
        <v>270</v>
      </c>
      <c r="H43" s="124">
        <v>420541</v>
      </c>
      <c r="I43" s="124">
        <v>0</v>
      </c>
      <c r="J43" s="124">
        <v>0</v>
      </c>
      <c r="K43" s="124">
        <v>0</v>
      </c>
      <c r="L43" s="124">
        <f t="shared" si="0"/>
        <v>0</v>
      </c>
      <c r="M43" s="125">
        <v>0</v>
      </c>
    </row>
    <row r="44" spans="1:19" ht="13" customHeight="1" x14ac:dyDescent="0.3">
      <c r="A44" s="63" t="s">
        <v>64</v>
      </c>
      <c r="B44" s="34"/>
      <c r="C44" s="129">
        <f>'General Information - 2018'!L43</f>
        <v>154475</v>
      </c>
      <c r="D44" s="46"/>
      <c r="E44" s="121">
        <v>7.64</v>
      </c>
      <c r="F44" s="457">
        <v>0</v>
      </c>
      <c r="G44" s="123">
        <v>2025</v>
      </c>
      <c r="H44" s="124">
        <v>8540145</v>
      </c>
      <c r="I44" s="124">
        <v>351314</v>
      </c>
      <c r="J44" s="124">
        <v>0</v>
      </c>
      <c r="K44" s="124">
        <v>0</v>
      </c>
      <c r="L44" s="124">
        <f t="shared" si="0"/>
        <v>351314</v>
      </c>
      <c r="M44" s="125">
        <v>3284</v>
      </c>
    </row>
    <row r="45" spans="1:19" ht="13" customHeight="1" x14ac:dyDescent="0.3">
      <c r="A45" s="63" t="s">
        <v>247</v>
      </c>
      <c r="B45" s="34"/>
      <c r="C45" s="129">
        <f>'General Information - 2018'!L44</f>
        <v>23410</v>
      </c>
      <c r="D45" s="46"/>
      <c r="E45" s="121">
        <v>1.19</v>
      </c>
      <c r="F45" s="458">
        <v>0</v>
      </c>
      <c r="G45" s="123">
        <v>2019</v>
      </c>
      <c r="H45" s="124">
        <v>991899</v>
      </c>
      <c r="I45" s="124">
        <v>5901</v>
      </c>
      <c r="J45" s="124">
        <v>0</v>
      </c>
      <c r="K45" s="124">
        <v>1330</v>
      </c>
      <c r="L45" s="124">
        <f t="shared" si="0"/>
        <v>7231</v>
      </c>
      <c r="M45" s="125">
        <v>0</v>
      </c>
    </row>
    <row r="46" spans="1:19" ht="13" customHeight="1" x14ac:dyDescent="0.3">
      <c r="A46" s="63" t="s">
        <v>48</v>
      </c>
      <c r="B46" s="236" t="s">
        <v>295</v>
      </c>
      <c r="C46" s="129">
        <f>'General Information - 2018'!L45</f>
        <v>21940</v>
      </c>
      <c r="D46" s="46"/>
      <c r="E46" s="121">
        <v>4.03</v>
      </c>
      <c r="F46" s="458">
        <v>0</v>
      </c>
      <c r="G46" s="123">
        <v>2020</v>
      </c>
      <c r="H46" s="124">
        <v>1752967</v>
      </c>
      <c r="I46" s="124">
        <v>20086</v>
      </c>
      <c r="J46" s="124">
        <v>0</v>
      </c>
      <c r="K46" s="124">
        <v>0</v>
      </c>
      <c r="L46" s="124">
        <f t="shared" si="0"/>
        <v>20086</v>
      </c>
      <c r="M46" s="125">
        <v>0</v>
      </c>
    </row>
    <row r="47" spans="1:19" ht="13" customHeight="1" x14ac:dyDescent="0.3">
      <c r="A47" s="63" t="s">
        <v>49</v>
      </c>
      <c r="B47" s="34" t="s">
        <v>295</v>
      </c>
      <c r="C47" s="129">
        <f>'General Information - 2018'!L46</f>
        <v>130562</v>
      </c>
      <c r="D47" s="46"/>
      <c r="E47" s="121">
        <v>7.09</v>
      </c>
      <c r="F47" s="458">
        <v>0</v>
      </c>
      <c r="G47" s="127">
        <v>2023</v>
      </c>
      <c r="H47" s="124">
        <v>5793242</v>
      </c>
      <c r="I47" s="124">
        <v>187416</v>
      </c>
      <c r="J47" s="124">
        <v>0</v>
      </c>
      <c r="K47" s="124">
        <v>0</v>
      </c>
      <c r="L47" s="124">
        <f t="shared" si="0"/>
        <v>187416</v>
      </c>
      <c r="M47" s="125">
        <v>71449</v>
      </c>
    </row>
    <row r="48" spans="1:19" ht="13" customHeight="1" x14ac:dyDescent="0.3">
      <c r="A48" s="63" t="s">
        <v>248</v>
      </c>
      <c r="B48" s="34"/>
      <c r="C48" s="129">
        <f>'General Information - 2018'!L47</f>
        <v>8477</v>
      </c>
      <c r="D48" s="46"/>
      <c r="E48" s="121">
        <v>7</v>
      </c>
      <c r="F48" s="456">
        <v>0</v>
      </c>
      <c r="G48" s="123">
        <v>2022</v>
      </c>
      <c r="H48" s="124">
        <v>1571154</v>
      </c>
      <c r="I48" s="124">
        <v>11201</v>
      </c>
      <c r="J48" s="124">
        <v>0</v>
      </c>
      <c r="K48" s="124">
        <v>630</v>
      </c>
      <c r="L48" s="124">
        <f t="shared" si="0"/>
        <v>11831</v>
      </c>
      <c r="M48" s="125">
        <v>0</v>
      </c>
    </row>
    <row r="49" spans="1:19" ht="13" customHeight="1" x14ac:dyDescent="0.3">
      <c r="A49" s="63" t="s">
        <v>50</v>
      </c>
      <c r="B49" s="34"/>
      <c r="C49" s="129">
        <f>'General Information - 2018'!L48</f>
        <v>20192</v>
      </c>
      <c r="D49" s="46"/>
      <c r="E49" s="121">
        <v>6.67</v>
      </c>
      <c r="F49" s="458">
        <v>0</v>
      </c>
      <c r="G49" s="123">
        <v>2018</v>
      </c>
      <c r="H49" s="124">
        <v>1353544</v>
      </c>
      <c r="I49" s="124">
        <v>45246</v>
      </c>
      <c r="J49" s="124">
        <v>0</v>
      </c>
      <c r="K49" s="124">
        <v>0</v>
      </c>
      <c r="L49" s="124">
        <f t="shared" si="0"/>
        <v>45246</v>
      </c>
      <c r="M49" s="125">
        <v>0</v>
      </c>
    </row>
    <row r="50" spans="1:19" s="238" customFormat="1" x14ac:dyDescent="0.3">
      <c r="A50" s="300" t="s">
        <v>249</v>
      </c>
      <c r="B50" s="236" t="s">
        <v>295</v>
      </c>
      <c r="C50" s="129">
        <f>'General Information - 2018'!L49</f>
        <v>24032</v>
      </c>
      <c r="D50" s="129"/>
      <c r="E50" s="130">
        <v>5</v>
      </c>
      <c r="F50" s="254">
        <v>0</v>
      </c>
      <c r="G50" s="194" t="s">
        <v>323</v>
      </c>
      <c r="H50" s="91">
        <v>793994</v>
      </c>
      <c r="I50" s="91">
        <v>44325</v>
      </c>
      <c r="J50" s="91">
        <v>0</v>
      </c>
      <c r="K50" s="91">
        <v>800</v>
      </c>
      <c r="L50" s="124">
        <f>SUM(I50:K50)</f>
        <v>45125</v>
      </c>
      <c r="M50" s="133">
        <v>0</v>
      </c>
      <c r="N50" s="91"/>
      <c r="O50" s="91"/>
      <c r="P50" s="91"/>
      <c r="Q50" s="237"/>
      <c r="R50" s="237"/>
      <c r="S50" s="237"/>
    </row>
    <row r="51" spans="1:19" ht="13" customHeight="1" x14ac:dyDescent="0.3">
      <c r="A51" s="63" t="s">
        <v>250</v>
      </c>
      <c r="B51" s="34"/>
      <c r="C51" s="129">
        <f>'General Information - 2018'!L50</f>
        <v>242922</v>
      </c>
      <c r="D51" s="46"/>
      <c r="E51" s="121">
        <v>8.7899999999999991</v>
      </c>
      <c r="F51" s="458">
        <v>0</v>
      </c>
      <c r="G51" s="123">
        <v>2023</v>
      </c>
      <c r="H51" s="124">
        <v>15384600</v>
      </c>
      <c r="I51" s="124">
        <v>383200</v>
      </c>
      <c r="J51" s="124">
        <v>0</v>
      </c>
      <c r="K51" s="124">
        <v>0</v>
      </c>
      <c r="L51" s="124">
        <f t="shared" si="0"/>
        <v>383200</v>
      </c>
      <c r="M51" s="125">
        <v>0</v>
      </c>
    </row>
    <row r="52" spans="1:19" s="238" customFormat="1" ht="37.5" x14ac:dyDescent="0.25">
      <c r="A52" s="316" t="s">
        <v>325</v>
      </c>
      <c r="B52" s="236"/>
      <c r="C52" s="129">
        <f>'General Information - 2018'!L51</f>
        <v>4393</v>
      </c>
      <c r="D52" s="129"/>
      <c r="E52" s="130">
        <v>5.45</v>
      </c>
      <c r="F52" s="254">
        <v>0</v>
      </c>
      <c r="G52" s="284">
        <v>2020</v>
      </c>
      <c r="H52" s="91">
        <v>222446</v>
      </c>
      <c r="I52" s="91">
        <v>12938</v>
      </c>
      <c r="J52" s="91">
        <v>0</v>
      </c>
      <c r="K52" s="91">
        <v>0</v>
      </c>
      <c r="L52" s="91">
        <f t="shared" si="0"/>
        <v>12938</v>
      </c>
      <c r="M52" s="133">
        <v>0</v>
      </c>
      <c r="N52" s="91"/>
      <c r="O52" s="91"/>
      <c r="P52" s="91"/>
      <c r="Q52" s="237"/>
      <c r="R52" s="237"/>
      <c r="S52" s="237"/>
    </row>
    <row r="53" spans="1:19" ht="13" customHeight="1" x14ac:dyDescent="0.3">
      <c r="A53" s="63" t="s">
        <v>51</v>
      </c>
      <c r="B53" s="34"/>
      <c r="C53" s="129">
        <f>'General Information - 2018'!L52</f>
        <v>46721</v>
      </c>
      <c r="D53" s="46"/>
      <c r="E53" s="121">
        <v>3.68</v>
      </c>
      <c r="F53" s="458">
        <v>0</v>
      </c>
      <c r="G53" s="123">
        <v>2016</v>
      </c>
      <c r="H53" s="124">
        <v>1176874</v>
      </c>
      <c r="I53" s="124">
        <v>19102</v>
      </c>
      <c r="J53" s="124">
        <v>0</v>
      </c>
      <c r="K53" s="124">
        <v>3023</v>
      </c>
      <c r="L53" s="124">
        <f t="shared" si="0"/>
        <v>22125</v>
      </c>
      <c r="M53" s="125">
        <v>0</v>
      </c>
    </row>
    <row r="54" spans="1:19" ht="13" customHeight="1" x14ac:dyDescent="0.3">
      <c r="A54" s="63" t="s">
        <v>52</v>
      </c>
      <c r="B54" s="34"/>
      <c r="C54" s="129">
        <f>'General Information - 2018'!L53</f>
        <v>52879</v>
      </c>
      <c r="D54" s="46"/>
      <c r="E54" s="121">
        <v>4.3499999999999996</v>
      </c>
      <c r="F54" s="458">
        <v>0</v>
      </c>
      <c r="G54" s="123">
        <v>2020</v>
      </c>
      <c r="H54" s="124">
        <v>5542985</v>
      </c>
      <c r="I54" s="124">
        <v>62886</v>
      </c>
      <c r="J54" s="124">
        <v>0</v>
      </c>
      <c r="K54" s="124">
        <v>0</v>
      </c>
      <c r="L54" s="124">
        <f t="shared" si="0"/>
        <v>62886</v>
      </c>
      <c r="M54" s="125">
        <v>54763</v>
      </c>
    </row>
    <row r="55" spans="1:19" ht="13" customHeight="1" x14ac:dyDescent="0.3">
      <c r="A55" s="63" t="s">
        <v>251</v>
      </c>
      <c r="B55" s="34"/>
      <c r="C55" s="129">
        <f>'General Information - 2018'!L54</f>
        <v>21037</v>
      </c>
      <c r="D55" s="46"/>
      <c r="E55" s="121">
        <v>3</v>
      </c>
      <c r="F55" s="458">
        <v>0</v>
      </c>
      <c r="G55" s="127">
        <v>2026</v>
      </c>
      <c r="H55" s="124">
        <v>1606904</v>
      </c>
      <c r="I55" s="124">
        <v>21410</v>
      </c>
      <c r="J55" s="124">
        <v>0</v>
      </c>
      <c r="K55" s="124">
        <v>1050</v>
      </c>
      <c r="L55" s="124">
        <f t="shared" si="0"/>
        <v>22460</v>
      </c>
      <c r="M55" s="125">
        <v>0</v>
      </c>
    </row>
    <row r="56" spans="1:19" ht="13" customHeight="1" x14ac:dyDescent="0.3">
      <c r="A56" s="63" t="s">
        <v>53</v>
      </c>
      <c r="B56" s="34" t="s">
        <v>295</v>
      </c>
      <c r="C56" s="129">
        <f>'General Information - 2018'!L55</f>
        <v>43184</v>
      </c>
      <c r="D56" s="46"/>
      <c r="E56" s="121">
        <v>9.94</v>
      </c>
      <c r="F56" s="457">
        <v>0</v>
      </c>
      <c r="G56" s="123">
        <v>2018</v>
      </c>
      <c r="H56" s="124">
        <v>4100550</v>
      </c>
      <c r="I56" s="124">
        <v>89000</v>
      </c>
      <c r="J56" s="124">
        <v>0</v>
      </c>
      <c r="K56" s="124">
        <v>0</v>
      </c>
      <c r="L56" s="124">
        <f t="shared" si="0"/>
        <v>89000</v>
      </c>
      <c r="M56" s="125">
        <v>0</v>
      </c>
    </row>
    <row r="57" spans="1:19" ht="13" customHeight="1" x14ac:dyDescent="0.3">
      <c r="A57" s="63" t="s">
        <v>54</v>
      </c>
      <c r="B57" s="34"/>
      <c r="C57" s="129">
        <f>'General Information - 2018'!L56</f>
        <v>53621</v>
      </c>
      <c r="D57" s="46"/>
      <c r="E57" s="121">
        <v>8.0399999999999991</v>
      </c>
      <c r="F57" s="458">
        <v>0</v>
      </c>
      <c r="G57" s="246" t="s">
        <v>312</v>
      </c>
      <c r="H57" s="124">
        <v>3127803</v>
      </c>
      <c r="I57" s="124">
        <v>91688</v>
      </c>
      <c r="J57" s="124">
        <v>0</v>
      </c>
      <c r="K57" s="124">
        <v>0</v>
      </c>
      <c r="L57" s="124">
        <f t="shared" si="0"/>
        <v>91688</v>
      </c>
      <c r="M57" s="125">
        <v>0</v>
      </c>
    </row>
    <row r="58" spans="1:19" ht="13" customHeight="1" x14ac:dyDescent="0.3">
      <c r="A58" s="63" t="s">
        <v>55</v>
      </c>
      <c r="B58" s="34" t="s">
        <v>295</v>
      </c>
      <c r="C58" s="129">
        <f>'General Information - 2018'!L57</f>
        <v>49774</v>
      </c>
      <c r="D58" s="46"/>
      <c r="E58" s="121">
        <v>5.72</v>
      </c>
      <c r="F58" s="458">
        <v>0</v>
      </c>
      <c r="G58" s="123">
        <v>2020</v>
      </c>
      <c r="H58" s="124">
        <v>2300224</v>
      </c>
      <c r="I58" s="124">
        <v>59558</v>
      </c>
      <c r="J58" s="124">
        <v>0</v>
      </c>
      <c r="K58" s="124">
        <v>0</v>
      </c>
      <c r="L58" s="124">
        <f t="shared" si="0"/>
        <v>59558</v>
      </c>
      <c r="M58" s="125">
        <v>0</v>
      </c>
    </row>
    <row r="59" spans="1:19" ht="13" customHeight="1" x14ac:dyDescent="0.3">
      <c r="A59" s="63" t="s">
        <v>56</v>
      </c>
      <c r="B59" s="34" t="s">
        <v>295</v>
      </c>
      <c r="C59" s="129">
        <f>'General Information - 2018'!L58</f>
        <v>258111</v>
      </c>
      <c r="D59" s="46"/>
      <c r="E59" s="121">
        <v>6.07</v>
      </c>
      <c r="F59" s="458">
        <v>0</v>
      </c>
      <c r="G59" s="123">
        <v>2024</v>
      </c>
      <c r="H59" s="124">
        <v>9983679</v>
      </c>
      <c r="I59" s="124">
        <v>245000</v>
      </c>
      <c r="J59" s="124">
        <v>0</v>
      </c>
      <c r="K59" s="124">
        <v>0</v>
      </c>
      <c r="L59" s="124">
        <f t="shared" si="0"/>
        <v>245000</v>
      </c>
      <c r="M59" s="125">
        <v>250</v>
      </c>
    </row>
    <row r="60" spans="1:19" ht="13" customHeight="1" x14ac:dyDescent="0.3">
      <c r="A60" s="63" t="s">
        <v>57</v>
      </c>
      <c r="B60" s="34" t="s">
        <v>295</v>
      </c>
      <c r="C60" s="129">
        <f>'General Information - 2018'!L59</f>
        <v>133777</v>
      </c>
      <c r="D60" s="46"/>
      <c r="E60" s="121">
        <v>6</v>
      </c>
      <c r="F60" s="458">
        <v>0</v>
      </c>
      <c r="G60" s="123">
        <v>2019</v>
      </c>
      <c r="H60" s="124">
        <v>3404716</v>
      </c>
      <c r="I60" s="124">
        <v>183080</v>
      </c>
      <c r="J60" s="124">
        <v>0</v>
      </c>
      <c r="K60" s="124">
        <v>2000</v>
      </c>
      <c r="L60" s="124">
        <f t="shared" si="0"/>
        <v>185080</v>
      </c>
      <c r="M60" s="125">
        <v>0</v>
      </c>
    </row>
    <row r="61" spans="1:19" ht="13" customHeight="1" x14ac:dyDescent="0.3">
      <c r="A61" s="63" t="s">
        <v>252</v>
      </c>
      <c r="B61" s="34"/>
      <c r="C61" s="129">
        <f>'General Information - 2018'!L60</f>
        <v>4462</v>
      </c>
      <c r="D61" s="46"/>
      <c r="E61" s="121">
        <v>4.28</v>
      </c>
      <c r="F61" s="458">
        <v>0</v>
      </c>
      <c r="G61" s="123">
        <v>2025</v>
      </c>
      <c r="H61" s="124">
        <v>184326</v>
      </c>
      <c r="I61" s="124">
        <v>8036</v>
      </c>
      <c r="J61" s="124">
        <v>0</v>
      </c>
      <c r="K61" s="124">
        <v>0</v>
      </c>
      <c r="L61" s="124">
        <f t="shared" si="0"/>
        <v>8036</v>
      </c>
      <c r="M61" s="125">
        <v>0</v>
      </c>
    </row>
    <row r="62" spans="1:19" ht="13" customHeight="1" x14ac:dyDescent="0.3">
      <c r="A62" s="63" t="s">
        <v>253</v>
      </c>
      <c r="B62" s="34"/>
      <c r="C62" s="129">
        <f>'General Information - 2018'!L61</f>
        <v>111021</v>
      </c>
      <c r="D62" s="46"/>
      <c r="E62" s="121">
        <v>0</v>
      </c>
      <c r="F62" s="122" t="s">
        <v>278</v>
      </c>
      <c r="G62" s="127" t="s">
        <v>270</v>
      </c>
      <c r="H62" s="124">
        <v>5478021</v>
      </c>
      <c r="I62" s="124">
        <v>0</v>
      </c>
      <c r="J62" s="124">
        <v>0</v>
      </c>
      <c r="K62" s="124">
        <v>0</v>
      </c>
      <c r="L62" s="124">
        <f t="shared" si="0"/>
        <v>0</v>
      </c>
      <c r="M62" s="125">
        <v>0</v>
      </c>
    </row>
    <row r="63" spans="1:19" ht="13" customHeight="1" x14ac:dyDescent="0.3">
      <c r="A63" s="63" t="s">
        <v>58</v>
      </c>
      <c r="B63" s="34"/>
      <c r="C63" s="129">
        <f>'General Information - 2018'!L62</f>
        <v>22330</v>
      </c>
      <c r="D63" s="46"/>
      <c r="E63" s="121">
        <v>3.4</v>
      </c>
      <c r="F63" s="34">
        <v>0</v>
      </c>
      <c r="G63" s="127" t="s">
        <v>313</v>
      </c>
      <c r="H63" s="124">
        <v>499198</v>
      </c>
      <c r="I63" s="124">
        <v>45391</v>
      </c>
      <c r="J63" s="124">
        <v>0</v>
      </c>
      <c r="K63" s="124">
        <v>0</v>
      </c>
      <c r="L63" s="124">
        <f t="shared" si="0"/>
        <v>45391</v>
      </c>
      <c r="M63" s="125">
        <v>2855</v>
      </c>
    </row>
    <row r="64" spans="1:19" ht="13" customHeight="1" x14ac:dyDescent="0.3">
      <c r="A64" s="63" t="s">
        <v>65</v>
      </c>
      <c r="B64" s="236" t="s">
        <v>295</v>
      </c>
      <c r="C64" s="129">
        <f>'General Information - 2018'!L63</f>
        <v>59830</v>
      </c>
      <c r="D64" s="46"/>
      <c r="E64" s="121">
        <v>4</v>
      </c>
      <c r="F64" s="122">
        <v>0</v>
      </c>
      <c r="G64" s="123">
        <v>2024</v>
      </c>
      <c r="H64" s="124">
        <v>1165522</v>
      </c>
      <c r="I64" s="124">
        <v>140456</v>
      </c>
      <c r="J64" s="124">
        <v>0</v>
      </c>
      <c r="K64" s="124">
        <v>0</v>
      </c>
      <c r="L64" s="124">
        <f t="shared" si="0"/>
        <v>140456</v>
      </c>
      <c r="M64" s="125">
        <v>0</v>
      </c>
    </row>
    <row r="65" spans="1:13" ht="13" customHeight="1" x14ac:dyDescent="0.3">
      <c r="A65" s="74" t="s">
        <v>254</v>
      </c>
      <c r="B65" s="239"/>
      <c r="C65" s="129">
        <f>'General Information - 2018'!L64</f>
        <v>48860</v>
      </c>
      <c r="D65" s="46"/>
      <c r="E65" s="121">
        <v>7.9</v>
      </c>
      <c r="F65" s="34">
        <v>0</v>
      </c>
      <c r="G65" s="123">
        <v>2021</v>
      </c>
      <c r="H65" s="124">
        <v>1091196</v>
      </c>
      <c r="I65" s="124">
        <v>76073</v>
      </c>
      <c r="J65" s="124">
        <v>0</v>
      </c>
      <c r="K65" s="124">
        <v>0</v>
      </c>
      <c r="L65" s="124">
        <f t="shared" si="0"/>
        <v>76073</v>
      </c>
      <c r="M65" s="125">
        <v>0</v>
      </c>
    </row>
    <row r="66" spans="1:13" ht="13" customHeight="1" x14ac:dyDescent="0.3">
      <c r="A66" s="63" t="s">
        <v>59</v>
      </c>
      <c r="B66" s="34"/>
      <c r="C66" s="129">
        <f>'General Information - 2018'!L65</f>
        <v>943</v>
      </c>
      <c r="D66" s="46"/>
      <c r="E66" s="127" t="s">
        <v>292</v>
      </c>
      <c r="F66" s="127" t="s">
        <v>292</v>
      </c>
      <c r="G66" s="127" t="s">
        <v>292</v>
      </c>
      <c r="H66" s="127" t="s">
        <v>292</v>
      </c>
      <c r="I66" s="127" t="s">
        <v>292</v>
      </c>
      <c r="J66" s="127" t="s">
        <v>292</v>
      </c>
      <c r="K66" s="127" t="s">
        <v>292</v>
      </c>
      <c r="L66" s="127" t="s">
        <v>292</v>
      </c>
      <c r="M66" s="183">
        <v>0</v>
      </c>
    </row>
    <row r="67" spans="1:13" ht="13" customHeight="1" x14ac:dyDescent="0.3">
      <c r="A67" s="63" t="s">
        <v>255</v>
      </c>
      <c r="B67" s="34"/>
      <c r="C67" s="129">
        <f>'General Information - 2018'!L66</f>
        <v>46582</v>
      </c>
      <c r="D67" s="46"/>
      <c r="E67" s="121">
        <v>4.5999999999999996</v>
      </c>
      <c r="F67" s="34">
        <v>0</v>
      </c>
      <c r="G67" s="123">
        <v>2026</v>
      </c>
      <c r="H67" s="124">
        <v>790000</v>
      </c>
      <c r="I67" s="124">
        <v>57000</v>
      </c>
      <c r="J67" s="124">
        <v>0</v>
      </c>
      <c r="K67" s="124">
        <v>0</v>
      </c>
      <c r="L67" s="124">
        <f t="shared" si="0"/>
        <v>57000</v>
      </c>
      <c r="M67" s="125">
        <v>40000</v>
      </c>
    </row>
    <row r="68" spans="1:13" ht="13" customHeight="1" x14ac:dyDescent="0.3">
      <c r="A68" s="63" t="s">
        <v>256</v>
      </c>
      <c r="B68" s="34"/>
      <c r="C68" s="129">
        <f>'General Information - 2018'!L67</f>
        <v>38798</v>
      </c>
      <c r="D68" s="46"/>
      <c r="E68" s="121">
        <v>12.43</v>
      </c>
      <c r="F68" s="34">
        <v>0</v>
      </c>
      <c r="G68" s="123">
        <v>2024</v>
      </c>
      <c r="H68" s="124">
        <v>3037235</v>
      </c>
      <c r="I68" s="124">
        <v>46563</v>
      </c>
      <c r="J68" s="124">
        <v>0</v>
      </c>
      <c r="K68" s="124">
        <v>3280</v>
      </c>
      <c r="L68" s="124">
        <f t="shared" si="0"/>
        <v>49843</v>
      </c>
      <c r="M68" s="125">
        <v>0</v>
      </c>
    </row>
    <row r="69" spans="1:13" ht="13" customHeight="1" x14ac:dyDescent="0.3">
      <c r="A69" s="63" t="s">
        <v>257</v>
      </c>
      <c r="B69" s="34"/>
      <c r="C69" s="129">
        <f>'General Information - 2018'!L68</f>
        <v>26427</v>
      </c>
      <c r="D69" s="46"/>
      <c r="E69" s="121">
        <v>4.0999999999999996</v>
      </c>
      <c r="F69" s="122">
        <v>0</v>
      </c>
      <c r="G69" s="123">
        <v>2025</v>
      </c>
      <c r="H69" s="124">
        <v>1606450</v>
      </c>
      <c r="I69" s="124">
        <v>49204</v>
      </c>
      <c r="J69" s="124">
        <v>0</v>
      </c>
      <c r="K69" s="124">
        <v>0</v>
      </c>
      <c r="L69" s="124">
        <f t="shared" si="0"/>
        <v>49204</v>
      </c>
      <c r="M69" s="125">
        <v>33</v>
      </c>
    </row>
    <row r="70" spans="1:13" ht="13" customHeight="1" x14ac:dyDescent="0.3">
      <c r="A70" s="63" t="s">
        <v>258</v>
      </c>
      <c r="B70" s="34" t="s">
        <v>295</v>
      </c>
      <c r="C70" s="129">
        <f>'General Information - 2018'!L69</f>
        <v>10982</v>
      </c>
      <c r="D70" s="46"/>
      <c r="E70" s="121">
        <v>5.65</v>
      </c>
      <c r="F70" s="122">
        <v>0</v>
      </c>
      <c r="G70" s="123">
        <v>2016</v>
      </c>
      <c r="H70" s="124">
        <v>288340</v>
      </c>
      <c r="I70" s="124">
        <v>15743</v>
      </c>
      <c r="J70" s="124">
        <v>0</v>
      </c>
      <c r="K70" s="124">
        <v>1786</v>
      </c>
      <c r="L70" s="124">
        <f t="shared" ref="L70:L72" si="1">SUM(I70:K70)</f>
        <v>17529</v>
      </c>
      <c r="M70" s="125">
        <v>0</v>
      </c>
    </row>
    <row r="71" spans="1:13" ht="13" customHeight="1" x14ac:dyDescent="0.3">
      <c r="A71" s="63" t="s">
        <v>60</v>
      </c>
      <c r="B71" s="34"/>
      <c r="C71" s="129">
        <f>'General Information - 2018'!L70</f>
        <v>15460</v>
      </c>
      <c r="D71" s="46"/>
      <c r="E71" s="121">
        <v>1.5</v>
      </c>
      <c r="F71" s="122">
        <v>0</v>
      </c>
      <c r="G71" s="123">
        <v>2032</v>
      </c>
      <c r="H71" s="124">
        <v>522073</v>
      </c>
      <c r="I71" s="124">
        <v>14180</v>
      </c>
      <c r="J71" s="124">
        <v>0</v>
      </c>
      <c r="K71" s="124">
        <v>1000</v>
      </c>
      <c r="L71" s="124">
        <f t="shared" si="1"/>
        <v>15180</v>
      </c>
      <c r="M71" s="125">
        <v>13600</v>
      </c>
    </row>
    <row r="72" spans="1:13" ht="13" customHeight="1" x14ac:dyDescent="0.3">
      <c r="A72" s="75" t="s">
        <v>259</v>
      </c>
      <c r="B72" s="75"/>
      <c r="C72" s="129">
        <f>'General Information - 2018'!L71</f>
        <v>14134</v>
      </c>
      <c r="E72" s="121">
        <v>8.08</v>
      </c>
      <c r="F72" s="122">
        <v>0</v>
      </c>
      <c r="G72" s="123">
        <v>2027</v>
      </c>
      <c r="H72" s="124">
        <v>668343</v>
      </c>
      <c r="I72" s="124">
        <v>0</v>
      </c>
      <c r="J72" s="124">
        <v>0</v>
      </c>
      <c r="K72" s="124">
        <v>0</v>
      </c>
      <c r="L72" s="124">
        <f t="shared" si="1"/>
        <v>0</v>
      </c>
      <c r="M72" s="125">
        <v>0</v>
      </c>
    </row>
    <row r="73" spans="1:13" ht="13" customHeight="1" x14ac:dyDescent="0.3">
      <c r="A73" s="76" t="s">
        <v>61</v>
      </c>
      <c r="B73" s="240"/>
      <c r="C73" s="68">
        <f>SUM(C5:C72)</f>
        <v>4683219</v>
      </c>
      <c r="D73" s="68" t="s">
        <v>219</v>
      </c>
      <c r="E73" s="240"/>
      <c r="F73" s="240"/>
      <c r="G73" s="241"/>
      <c r="H73" s="242">
        <f>SUM(H5:H72)</f>
        <v>243071530</v>
      </c>
      <c r="I73" s="242">
        <f t="shared" ref="I73:M73" si="2">SUM(I5:I72)</f>
        <v>4723843</v>
      </c>
      <c r="J73" s="243">
        <f t="shared" si="2"/>
        <v>0</v>
      </c>
      <c r="K73" s="242">
        <f t="shared" si="2"/>
        <v>74159</v>
      </c>
      <c r="L73" s="242">
        <f t="shared" si="2"/>
        <v>4798002</v>
      </c>
      <c r="M73" s="244">
        <f t="shared" si="2"/>
        <v>305236</v>
      </c>
    </row>
    <row r="74" spans="1:13" x14ac:dyDescent="0.3">
      <c r="A74" s="32"/>
      <c r="B74" s="32"/>
      <c r="C74" s="67"/>
      <c r="D74" s="45" t="s">
        <v>297</v>
      </c>
      <c r="E74" s="34"/>
      <c r="F74" s="34"/>
      <c r="G74" s="67"/>
      <c r="H74" s="124"/>
      <c r="I74" s="124"/>
      <c r="J74" s="124"/>
      <c r="K74" s="124"/>
      <c r="L74" s="124"/>
      <c r="M74" s="363" t="s">
        <v>291</v>
      </c>
    </row>
    <row r="75" spans="1:13" x14ac:dyDescent="0.3">
      <c r="A75" s="67"/>
      <c r="B75" s="67"/>
      <c r="C75" s="67"/>
      <c r="D75" s="45" t="s">
        <v>296</v>
      </c>
      <c r="E75" s="34"/>
      <c r="F75" s="34"/>
      <c r="G75" s="67"/>
      <c r="H75" s="124"/>
      <c r="I75" s="124"/>
      <c r="J75" s="124"/>
      <c r="K75" s="124"/>
      <c r="L75" s="124"/>
    </row>
    <row r="76" spans="1:13" x14ac:dyDescent="0.3">
      <c r="A76" s="67"/>
      <c r="B76" s="67"/>
      <c r="C76" s="67"/>
      <c r="E76" s="34"/>
      <c r="F76" s="34"/>
      <c r="G76" s="67"/>
      <c r="H76" s="124"/>
      <c r="I76" s="124"/>
      <c r="J76" s="124"/>
      <c r="K76" s="124"/>
      <c r="L76" s="124"/>
    </row>
    <row r="77" spans="1:13" x14ac:dyDescent="0.3">
      <c r="A77" s="67"/>
      <c r="B77" s="67"/>
      <c r="C77" s="67"/>
      <c r="E77" s="34"/>
      <c r="F77" s="34"/>
      <c r="G77" s="67"/>
      <c r="H77" s="124"/>
      <c r="I77" s="124"/>
      <c r="J77" s="124"/>
      <c r="K77" s="124"/>
      <c r="L77" s="124"/>
    </row>
    <row r="78" spans="1:13" x14ac:dyDescent="0.3">
      <c r="A78" s="67"/>
      <c r="B78" s="67"/>
      <c r="C78" s="67"/>
      <c r="E78" s="34"/>
      <c r="F78" s="34"/>
      <c r="G78" s="67"/>
      <c r="H78" s="124"/>
      <c r="I78" s="124"/>
      <c r="J78" s="124"/>
      <c r="K78" s="124"/>
      <c r="L78" s="124"/>
    </row>
    <row r="79" spans="1:13" x14ac:dyDescent="0.3">
      <c r="A79" s="67"/>
      <c r="B79" s="67"/>
      <c r="C79" s="67"/>
      <c r="E79" s="34"/>
      <c r="F79" s="34"/>
      <c r="G79" s="67"/>
      <c r="H79" s="124"/>
      <c r="I79" s="124"/>
      <c r="J79" s="124"/>
      <c r="K79" s="124"/>
      <c r="L79" s="124"/>
    </row>
  </sheetData>
  <mergeCells count="5">
    <mergeCell ref="E3:G3"/>
    <mergeCell ref="I3:L3"/>
    <mergeCell ref="A1:M2"/>
    <mergeCell ref="A3:A4"/>
    <mergeCell ref="C3:C4"/>
  </mergeCells>
  <phoneticPr fontId="0" type="noConversion"/>
  <printOptions horizontalCentered="1" verticalCentered="1" gridLines="1"/>
  <pageMargins left="0.71" right="0.71" top="0.75" bottom="0.75" header="0.5" footer="0.5"/>
  <pageSetup scale="78" fitToHeight="2" orientation="landscape" r:id="rId1"/>
  <headerFooter alignWithMargins="0">
    <oddFooter>&amp;C&amp;"Garamond,Regular"&amp;P</oddFooter>
  </headerFooter>
  <rowBreaks count="1" manualBreakCount="1">
    <brk id="40" max="12" man="1"/>
  </rowBreaks>
  <ignoredErrors>
    <ignoredError sqref="L72 L67:L71 L5 L6:L6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S8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3" sqref="L13"/>
    </sheetView>
  </sheetViews>
  <sheetFormatPr defaultRowHeight="13" x14ac:dyDescent="0.3"/>
  <cols>
    <col min="1" max="1" width="29" customWidth="1"/>
    <col min="2" max="2" width="1.54296875" style="3" customWidth="1"/>
    <col min="3" max="8" width="10.81640625" customWidth="1"/>
    <col min="9" max="9" width="11.1796875" customWidth="1"/>
    <col min="10" max="10" width="7.81640625" customWidth="1"/>
    <col min="11" max="11" width="6.36328125" customWidth="1"/>
    <col min="12" max="12" width="6.54296875" customWidth="1"/>
    <col min="13" max="13" width="7.453125" customWidth="1"/>
    <col min="14" max="14" width="6.81640625" customWidth="1"/>
    <col min="15" max="45" width="9.1796875" style="4"/>
  </cols>
  <sheetData>
    <row r="1" spans="1:14" ht="15.75" customHeight="1" x14ac:dyDescent="0.25">
      <c r="A1" s="485" t="s">
        <v>160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7"/>
    </row>
    <row r="2" spans="1:14" ht="12.5" x14ac:dyDescent="0.25">
      <c r="A2" s="537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89"/>
    </row>
    <row r="3" spans="1:14" ht="12.75" customHeight="1" x14ac:dyDescent="0.3">
      <c r="A3" s="541" t="s">
        <v>23</v>
      </c>
      <c r="B3" s="204"/>
      <c r="C3" s="543" t="s">
        <v>161</v>
      </c>
      <c r="D3" s="543"/>
      <c r="E3" s="543"/>
      <c r="F3" s="543"/>
      <c r="G3" s="543"/>
      <c r="H3" s="543"/>
      <c r="I3" s="543"/>
      <c r="J3" s="538" t="s">
        <v>162</v>
      </c>
      <c r="K3" s="539"/>
      <c r="L3" s="539"/>
      <c r="M3" s="539"/>
      <c r="N3" s="540"/>
    </row>
    <row r="4" spans="1:14" ht="37.5" x14ac:dyDescent="0.3">
      <c r="A4" s="542"/>
      <c r="B4" s="205"/>
      <c r="C4" s="41" t="s">
        <v>163</v>
      </c>
      <c r="D4" s="41" t="s">
        <v>164</v>
      </c>
      <c r="E4" s="41" t="s">
        <v>165</v>
      </c>
      <c r="F4" s="41" t="s">
        <v>166</v>
      </c>
      <c r="G4" s="41" t="s">
        <v>167</v>
      </c>
      <c r="H4" s="41" t="s">
        <v>168</v>
      </c>
      <c r="I4" s="41" t="s">
        <v>169</v>
      </c>
      <c r="J4" s="50" t="s">
        <v>170</v>
      </c>
      <c r="K4" s="42" t="s">
        <v>171</v>
      </c>
      <c r="L4" s="42" t="s">
        <v>172</v>
      </c>
      <c r="M4" s="42" t="s">
        <v>173</v>
      </c>
      <c r="N4" s="51" t="s">
        <v>174</v>
      </c>
    </row>
    <row r="5" spans="1:14" x14ac:dyDescent="0.3">
      <c r="A5" s="7" t="s">
        <v>228</v>
      </c>
      <c r="B5" s="206" t="s">
        <v>295</v>
      </c>
      <c r="C5" s="93">
        <v>28684</v>
      </c>
      <c r="D5" s="93">
        <v>8064</v>
      </c>
      <c r="E5" s="93">
        <v>2080</v>
      </c>
      <c r="F5" s="93">
        <v>4273</v>
      </c>
      <c r="G5" s="93">
        <v>43101</v>
      </c>
      <c r="H5" s="93">
        <v>1724645</v>
      </c>
      <c r="I5" s="114">
        <v>2836814</v>
      </c>
      <c r="J5" s="95">
        <f>'Operating Revenue I - 2018'!H5/'Operating Revenue I - 2018'!C5</f>
        <v>25.849799003055153</v>
      </c>
      <c r="K5" s="96">
        <f>'Operating Revenue I - 2018'!L5/'Operating Revenue I - 2018'!C5</f>
        <v>1.1890175269335905</v>
      </c>
      <c r="L5" s="95">
        <f>'Operating Revenue I - 2018'!M5/'Operating Revenue I - 2018'!C5</f>
        <v>0</v>
      </c>
      <c r="M5" s="97">
        <f>G5/'Operating Revenue I - 2018'!C5</f>
        <v>0.6930535455861071</v>
      </c>
      <c r="N5" s="98">
        <f>H5/'Operating Revenue I - 2018'!C5</f>
        <v>27.73187007557485</v>
      </c>
    </row>
    <row r="6" spans="1:14" x14ac:dyDescent="0.3">
      <c r="A6" s="7" t="s">
        <v>31</v>
      </c>
      <c r="B6" s="90" t="s">
        <v>295</v>
      </c>
      <c r="C6" s="93">
        <v>11722</v>
      </c>
      <c r="D6" s="93">
        <v>0</v>
      </c>
      <c r="E6" s="93">
        <v>2824</v>
      </c>
      <c r="F6" s="93">
        <v>24997</v>
      </c>
      <c r="G6" s="93">
        <v>39543</v>
      </c>
      <c r="H6" s="93">
        <v>1546527</v>
      </c>
      <c r="I6" s="94">
        <v>990992</v>
      </c>
      <c r="J6" s="95">
        <f>'Operating Revenue I - 2018'!H6/'Operating Revenue I - 2018'!C6</f>
        <v>57.228588166373754</v>
      </c>
      <c r="K6" s="96">
        <f>'Operating Revenue I - 2018'!L6/'Operating Revenue I - 2018'!C6</f>
        <v>1.6264792032806092</v>
      </c>
      <c r="L6" s="95">
        <f>'Operating Revenue I - 2018'!M6/'Operating Revenue I - 2018'!C6</f>
        <v>0</v>
      </c>
      <c r="M6" s="97">
        <f>G6/'Operating Revenue I - 2018'!C6</f>
        <v>1.5443468072642061</v>
      </c>
      <c r="N6" s="98">
        <f>H6/'Operating Revenue I - 2018'!C6</f>
        <v>60.399414176918569</v>
      </c>
    </row>
    <row r="7" spans="1:14" x14ac:dyDescent="0.3">
      <c r="A7" s="7" t="s">
        <v>229</v>
      </c>
      <c r="B7" s="90"/>
      <c r="C7" s="93">
        <v>52168</v>
      </c>
      <c r="D7" s="93">
        <v>6831</v>
      </c>
      <c r="E7" s="93">
        <v>129</v>
      </c>
      <c r="F7" s="93">
        <v>9365</v>
      </c>
      <c r="G7" s="93">
        <v>68493</v>
      </c>
      <c r="H7" s="93">
        <v>9067409</v>
      </c>
      <c r="I7" s="94">
        <v>1200000</v>
      </c>
      <c r="J7" s="95">
        <f>'Operating Revenue I - 2018'!H7/'Operating Revenue I - 2018'!C7</f>
        <v>69.21594263347022</v>
      </c>
      <c r="K7" s="96">
        <f>'Operating Revenue I - 2018'!L7/'Operating Revenue I - 2018'!C7</f>
        <v>2.9647876026694044</v>
      </c>
      <c r="L7" s="95">
        <f>'Operating Revenue I - 2018'!M7/'Operating Revenue I - 2018'!C7</f>
        <v>0</v>
      </c>
      <c r="M7" s="97">
        <f>G7/'Operating Revenue I - 2018'!C7</f>
        <v>0.54938558778234081</v>
      </c>
      <c r="N7" s="98">
        <f>H7/'Operating Revenue I - 2018'!C7</f>
        <v>72.730115823921977</v>
      </c>
    </row>
    <row r="8" spans="1:14" x14ac:dyDescent="0.3">
      <c r="A8" s="7" t="s">
        <v>230</v>
      </c>
      <c r="B8" s="90"/>
      <c r="C8" s="93">
        <v>15796</v>
      </c>
      <c r="D8" s="93">
        <v>19</v>
      </c>
      <c r="E8" s="93">
        <v>859</v>
      </c>
      <c r="F8" s="93">
        <v>3604</v>
      </c>
      <c r="G8" s="93">
        <v>20278</v>
      </c>
      <c r="H8" s="93">
        <v>1073273</v>
      </c>
      <c r="I8" s="94">
        <v>2643596</v>
      </c>
      <c r="J8" s="95">
        <f>'Operating Revenue I - 2018'!H8/'Operating Revenue I - 2018'!C8</f>
        <v>47.219506726457396</v>
      </c>
      <c r="K8" s="96">
        <f>'Operating Revenue I - 2018'!L8/'Operating Revenue I - 2018'!C8</f>
        <v>0</v>
      </c>
      <c r="L8" s="95">
        <f>'Operating Revenue I - 2018'!M8/'Operating Revenue I - 2018'!C8</f>
        <v>0</v>
      </c>
      <c r="M8" s="97">
        <f>G8/'Operating Revenue I - 2018'!C8</f>
        <v>0.9093273542600897</v>
      </c>
      <c r="N8" s="98">
        <f>H8/'Operating Revenue I - 2018'!C8</f>
        <v>48.128834080717489</v>
      </c>
    </row>
    <row r="9" spans="1:14" x14ac:dyDescent="0.3">
      <c r="A9" s="7" t="s">
        <v>32</v>
      </c>
      <c r="B9" s="90"/>
      <c r="C9" s="93">
        <v>10578</v>
      </c>
      <c r="D9" s="93">
        <v>6737</v>
      </c>
      <c r="E9" s="93">
        <v>1923</v>
      </c>
      <c r="F9" s="115">
        <v>0</v>
      </c>
      <c r="G9" s="93">
        <v>19238</v>
      </c>
      <c r="H9" s="93">
        <v>611153</v>
      </c>
      <c r="I9" s="94">
        <v>174412</v>
      </c>
      <c r="J9" s="95">
        <f>'Operating Revenue I - 2018'!H9/'Operating Revenue I - 2018'!C9</f>
        <v>15.459553585562768</v>
      </c>
      <c r="K9" s="96">
        <f>'Operating Revenue I - 2018'!L9/'Operating Revenue I - 2018'!C9</f>
        <v>1.6439449105588095</v>
      </c>
      <c r="L9" s="95">
        <f>'Operating Revenue I - 2018'!M9/'Operating Revenue I - 2018'!C9</f>
        <v>1.6368845971188855</v>
      </c>
      <c r="M9" s="97">
        <f>G9/'Operating Revenue I - 2018'!C9</f>
        <v>0.60908659173658386</v>
      </c>
      <c r="N9" s="98">
        <f>H9/'Operating Revenue I - 2018'!C9</f>
        <v>19.349469684977045</v>
      </c>
    </row>
    <row r="10" spans="1:14" x14ac:dyDescent="0.3">
      <c r="A10" s="7" t="s">
        <v>231</v>
      </c>
      <c r="B10" s="90"/>
      <c r="C10" s="93">
        <v>12587</v>
      </c>
      <c r="D10" s="93">
        <v>7706</v>
      </c>
      <c r="E10" s="93">
        <v>0</v>
      </c>
      <c r="F10" s="93">
        <v>0</v>
      </c>
      <c r="G10" s="93">
        <v>20293</v>
      </c>
      <c r="H10" s="93">
        <v>949353</v>
      </c>
      <c r="I10" s="94">
        <v>2190510</v>
      </c>
      <c r="J10" s="95">
        <f>'Operating Revenue I - 2018'!H10/'Operating Revenue I - 2018'!C10</f>
        <v>21.297019425633927</v>
      </c>
      <c r="K10" s="96">
        <f>'Operating Revenue I - 2018'!L10/'Operating Revenue I - 2018'!C10</f>
        <v>1.5694478770204141</v>
      </c>
      <c r="L10" s="95">
        <f>'Operating Revenue I - 2018'!M10/'Operating Revenue I - 2018'!C10</f>
        <v>9.4829716771291581E-2</v>
      </c>
      <c r="M10" s="97">
        <f>G10/'Operating Revenue I - 2018'!C10</f>
        <v>0.50153230191290599</v>
      </c>
      <c r="N10" s="98">
        <f>H10/'Operating Revenue I - 2018'!C10</f>
        <v>23.462829321338539</v>
      </c>
    </row>
    <row r="11" spans="1:14" x14ac:dyDescent="0.3">
      <c r="A11" s="7" t="s">
        <v>232</v>
      </c>
      <c r="B11" s="90" t="s">
        <v>295</v>
      </c>
      <c r="C11" s="93">
        <v>11517</v>
      </c>
      <c r="D11" s="93">
        <v>8645</v>
      </c>
      <c r="E11" s="93">
        <v>1489</v>
      </c>
      <c r="F11" s="93">
        <v>14300</v>
      </c>
      <c r="G11" s="93">
        <v>35951</v>
      </c>
      <c r="H11" s="93">
        <v>1810491</v>
      </c>
      <c r="I11" s="94">
        <v>3291756</v>
      </c>
      <c r="J11" s="95">
        <f>'Operating Revenue I - 2018'!H11/'Operating Revenue I - 2018'!C11</f>
        <v>46.20897645827182</v>
      </c>
      <c r="K11" s="96">
        <f>'Operating Revenue I - 2018'!L11/'Operating Revenue I - 2018'!C11</f>
        <v>1.4258448983974445</v>
      </c>
      <c r="L11" s="95">
        <f>'Operating Revenue I - 2018'!M11/'Operating Revenue I - 2018'!C11</f>
        <v>0</v>
      </c>
      <c r="M11" s="97">
        <f>G11/'Operating Revenue I - 2018'!C11</f>
        <v>0.96504979464741092</v>
      </c>
      <c r="N11" s="98">
        <f>H11/'Operating Revenue I - 2018'!C11</f>
        <v>48.59987115131667</v>
      </c>
    </row>
    <row r="12" spans="1:14" x14ac:dyDescent="0.3">
      <c r="A12" s="7" t="s">
        <v>33</v>
      </c>
      <c r="B12" s="90" t="s">
        <v>295</v>
      </c>
      <c r="C12" s="93">
        <v>20475</v>
      </c>
      <c r="D12" s="93">
        <v>35793</v>
      </c>
      <c r="E12" s="93">
        <v>135</v>
      </c>
      <c r="F12" s="93">
        <v>4228</v>
      </c>
      <c r="G12" s="93">
        <v>60631</v>
      </c>
      <c r="H12" s="93">
        <v>1392815</v>
      </c>
      <c r="I12" s="94">
        <v>3000000</v>
      </c>
      <c r="J12" s="95">
        <f>'Operating Revenue I - 2018'!H12/'Operating Revenue I - 2018'!C12</f>
        <v>98.203486624586716</v>
      </c>
      <c r="K12" s="96">
        <f>'Operating Revenue I - 2018'!L12/'Operating Revenue I - 2018'!C12</f>
        <v>1.9005109708446049</v>
      </c>
      <c r="L12" s="95">
        <f>'Operating Revenue I - 2018'!M12/'Operating Revenue I - 2018'!C12</f>
        <v>0</v>
      </c>
      <c r="M12" s="97">
        <f>G12/'Operating Revenue I - 2018'!C12</f>
        <v>4.5559813645927258</v>
      </c>
      <c r="N12" s="98">
        <f>H12/'Operating Revenue I - 2018'!C12</f>
        <v>104.65997896002405</v>
      </c>
    </row>
    <row r="13" spans="1:14" x14ac:dyDescent="0.3">
      <c r="A13" s="7" t="s">
        <v>233</v>
      </c>
      <c r="B13" s="90"/>
      <c r="C13" s="93">
        <v>67850</v>
      </c>
      <c r="D13" s="93">
        <v>186327</v>
      </c>
      <c r="E13" s="93">
        <v>2670</v>
      </c>
      <c r="F13" s="93">
        <v>16676</v>
      </c>
      <c r="G13" s="93">
        <v>273523</v>
      </c>
      <c r="H13" s="93">
        <v>7464262</v>
      </c>
      <c r="I13" s="94">
        <v>11711989</v>
      </c>
      <c r="J13" s="95">
        <f>'Operating Revenue I - 2018'!H13/'Operating Revenue I - 2018'!C13</f>
        <v>55.217824428981402</v>
      </c>
      <c r="K13" s="96">
        <f>'Operating Revenue I - 2018'!L13/'Operating Revenue I - 2018'!C13</f>
        <v>1.3198097259897001</v>
      </c>
      <c r="L13" s="95">
        <f>'Operating Revenue I - 2018'!M13/'Operating Revenue I - 2018'!C13</f>
        <v>0</v>
      </c>
      <c r="M13" s="97">
        <f>G13/'Operating Revenue I - 2018'!C13</f>
        <v>2.150591657821284</v>
      </c>
      <c r="N13" s="98">
        <f>H13/'Operating Revenue I - 2018'!C13</f>
        <v>58.688225812792389</v>
      </c>
    </row>
    <row r="14" spans="1:14" x14ac:dyDescent="0.3">
      <c r="A14" s="7" t="s">
        <v>34</v>
      </c>
      <c r="B14" s="90"/>
      <c r="C14" s="93">
        <v>112228</v>
      </c>
      <c r="D14" s="93">
        <v>231889</v>
      </c>
      <c r="E14" s="93">
        <v>9625</v>
      </c>
      <c r="F14" s="93">
        <v>19042</v>
      </c>
      <c r="G14" s="93">
        <v>372784</v>
      </c>
      <c r="H14" s="93">
        <v>11817937</v>
      </c>
      <c r="I14" s="94">
        <v>9476415</v>
      </c>
      <c r="J14" s="95">
        <f>'Operating Revenue I - 2018'!H14/'Operating Revenue I - 2018'!C14</f>
        <v>55.751890582535744</v>
      </c>
      <c r="K14" s="96">
        <f>'Operating Revenue I - 2018'!L14/'Operating Revenue I - 2018'!C14</f>
        <v>0.59708436724565761</v>
      </c>
      <c r="L14" s="95">
        <f>'Operating Revenue I - 2018'!M14/'Operating Revenue I - 2018'!C14</f>
        <v>0</v>
      </c>
      <c r="M14" s="97">
        <f>G14/'Operating Revenue I - 2018'!C14</f>
        <v>1.8353617708456418</v>
      </c>
      <c r="N14" s="98">
        <f>H14/'Operating Revenue I - 2018'!C14</f>
        <v>58.184336720627044</v>
      </c>
    </row>
    <row r="15" spans="1:14" x14ac:dyDescent="0.3">
      <c r="A15" s="283" t="s">
        <v>35</v>
      </c>
      <c r="B15" s="206" t="s">
        <v>295</v>
      </c>
      <c r="C15" s="93">
        <v>4104</v>
      </c>
      <c r="D15" s="93">
        <v>4430</v>
      </c>
      <c r="E15" s="93">
        <v>0</v>
      </c>
      <c r="F15" s="93">
        <v>259</v>
      </c>
      <c r="G15" s="93">
        <v>8793</v>
      </c>
      <c r="H15" s="93">
        <v>412632</v>
      </c>
      <c r="I15" s="94">
        <v>572795</v>
      </c>
      <c r="J15" s="95">
        <f>'Operating Revenue I - 2018'!H15/'Operating Revenue I - 2018'!C15</f>
        <v>39.792068273092369</v>
      </c>
      <c r="K15" s="96">
        <f>'Operating Revenue I - 2018'!L15/'Operating Revenue I - 2018'!C15</f>
        <v>0.75401606425702816</v>
      </c>
      <c r="L15" s="95">
        <f>'Operating Revenue I - 2018'!M15/'Operating Revenue I - 2018'!C15</f>
        <v>0</v>
      </c>
      <c r="M15" s="97">
        <f>G15/'Operating Revenue I - 2018'!C15</f>
        <v>0.88283132530120478</v>
      </c>
      <c r="N15" s="98">
        <f>H15/'Operating Revenue I - 2018'!C15</f>
        <v>41.428915662650603</v>
      </c>
    </row>
    <row r="16" spans="1:14" x14ac:dyDescent="0.3">
      <c r="A16" s="7" t="s">
        <v>36</v>
      </c>
      <c r="B16" s="90"/>
      <c r="C16" s="93">
        <v>375</v>
      </c>
      <c r="D16" s="93">
        <v>3576</v>
      </c>
      <c r="E16" s="93">
        <v>2215</v>
      </c>
      <c r="F16" s="93">
        <v>0</v>
      </c>
      <c r="G16" s="93">
        <v>6166</v>
      </c>
      <c r="H16" s="93">
        <v>1543895</v>
      </c>
      <c r="I16" s="94">
        <v>3854316</v>
      </c>
      <c r="J16" s="95">
        <f>'Operating Revenue I - 2018'!H16/'Operating Revenue I - 2018'!C16</f>
        <v>219.66920206659012</v>
      </c>
      <c r="K16" s="96">
        <f>'Operating Revenue I - 2018'!L16/'Operating Revenue I - 2018'!C16</f>
        <v>0</v>
      </c>
      <c r="L16" s="95">
        <f>'Operating Revenue I - 2018'!M16/'Operating Revenue I - 2018'!C16</f>
        <v>1.0152123995407578</v>
      </c>
      <c r="M16" s="97">
        <f>G16/'Operating Revenue I - 2018'!C16</f>
        <v>0.88490241102181399</v>
      </c>
      <c r="N16" s="98">
        <f>H16/'Operating Revenue I - 2018'!C16</f>
        <v>221.56931687715269</v>
      </c>
    </row>
    <row r="17" spans="1:14" x14ac:dyDescent="0.3">
      <c r="A17" s="7" t="s">
        <v>234</v>
      </c>
      <c r="B17" s="90"/>
      <c r="C17" s="93">
        <v>350</v>
      </c>
      <c r="D17" s="93">
        <v>1179</v>
      </c>
      <c r="E17" s="93">
        <v>2660</v>
      </c>
      <c r="F17" s="93">
        <v>12303</v>
      </c>
      <c r="G17" s="93">
        <v>16492</v>
      </c>
      <c r="H17" s="93">
        <v>378238</v>
      </c>
      <c r="I17" s="94">
        <v>350940</v>
      </c>
      <c r="J17" s="95">
        <f>'Operating Revenue I - 2018'!H17/'Operating Revenue I - 2018'!C17</f>
        <v>36.465965861781847</v>
      </c>
      <c r="K17" s="96">
        <f>'Operating Revenue I - 2018'!L17/'Operating Revenue I - 2018'!C17</f>
        <v>1.184533721898418</v>
      </c>
      <c r="L17" s="95">
        <f>'Operating Revenue I - 2018'!M17/'Operating Revenue I - 2018'!C17</f>
        <v>0</v>
      </c>
      <c r="M17" s="97">
        <f>G17/'Operating Revenue I - 2018'!C17</f>
        <v>1.7164862614487926</v>
      </c>
      <c r="N17" s="98">
        <f>H17/'Operating Revenue I - 2018'!C17</f>
        <v>39.366985845129058</v>
      </c>
    </row>
    <row r="18" spans="1:14" x14ac:dyDescent="0.3">
      <c r="A18" s="7" t="s">
        <v>235</v>
      </c>
      <c r="B18" s="90"/>
      <c r="C18" s="93">
        <v>16146</v>
      </c>
      <c r="D18" s="93">
        <v>5176</v>
      </c>
      <c r="E18" s="93">
        <v>4383</v>
      </c>
      <c r="F18" s="93">
        <v>0</v>
      </c>
      <c r="G18" s="93">
        <v>25705</v>
      </c>
      <c r="H18" s="93">
        <v>936311</v>
      </c>
      <c r="I18" s="94">
        <v>578665</v>
      </c>
      <c r="J18" s="95">
        <f>'Operating Revenue I - 2018'!H18/'Operating Revenue I - 2018'!C18</f>
        <v>56.023896136477674</v>
      </c>
      <c r="K18" s="96">
        <f>'Operating Revenue I - 2018'!L18/'Operating Revenue I - 2018'!C18</f>
        <v>1.0888735574510788</v>
      </c>
      <c r="L18" s="95">
        <f>'Operating Revenue I - 2018'!M18/'Operating Revenue I - 2018'!C18</f>
        <v>0</v>
      </c>
      <c r="M18" s="97">
        <f>G18/'Operating Revenue I - 2018'!C18</f>
        <v>1.6122052182639237</v>
      </c>
      <c r="N18" s="98">
        <f>H18/'Operating Revenue I - 2018'!C18</f>
        <v>58.724974912192671</v>
      </c>
    </row>
    <row r="19" spans="1:14" x14ac:dyDescent="0.3">
      <c r="A19" s="7" t="s">
        <v>236</v>
      </c>
      <c r="B19" s="206" t="s">
        <v>295</v>
      </c>
      <c r="C19" s="93">
        <v>7199</v>
      </c>
      <c r="D19" s="93">
        <v>37850</v>
      </c>
      <c r="E19" s="93">
        <v>4623</v>
      </c>
      <c r="F19" s="93">
        <v>0</v>
      </c>
      <c r="G19" s="93">
        <v>49672</v>
      </c>
      <c r="H19" s="93">
        <v>1259606</v>
      </c>
      <c r="I19" s="94">
        <v>3875000</v>
      </c>
      <c r="J19" s="95">
        <f>'Operating Revenue I - 2018'!H19/'Operating Revenue I - 2018'!C19</f>
        <v>60.223891273247496</v>
      </c>
      <c r="K19" s="96">
        <f>'Operating Revenue I - 2018'!L19/'Operating Revenue I - 2018'!C19</f>
        <v>1.5130799100756183</v>
      </c>
      <c r="L19" s="95">
        <f>'Operating Revenue I - 2018'!M19/'Operating Revenue I - 2018'!C19</f>
        <v>8.2669119149805848E-2</v>
      </c>
      <c r="M19" s="97">
        <f>G19/'Operating Revenue I - 2018'!C19</f>
        <v>2.5379113018597996</v>
      </c>
      <c r="N19" s="98">
        <f>H19/'Operating Revenue I - 2018'!C19</f>
        <v>64.357551604332727</v>
      </c>
    </row>
    <row r="20" spans="1:14" x14ac:dyDescent="0.3">
      <c r="A20" s="7" t="s">
        <v>62</v>
      </c>
      <c r="B20" s="90" t="s">
        <v>295</v>
      </c>
      <c r="C20" s="93">
        <v>31622</v>
      </c>
      <c r="D20" s="93">
        <v>163524</v>
      </c>
      <c r="E20" s="93">
        <v>300</v>
      </c>
      <c r="F20" s="93">
        <v>291</v>
      </c>
      <c r="G20" s="93">
        <v>195737</v>
      </c>
      <c r="H20" s="93">
        <v>2938146</v>
      </c>
      <c r="I20" s="94">
        <v>15354386</v>
      </c>
      <c r="J20" s="95">
        <f>'Operating Revenue I - 2018'!H20/'Operating Revenue I - 2018'!C20</f>
        <v>99.956589881906979</v>
      </c>
      <c r="K20" s="96">
        <f>'Operating Revenue I - 2018'!L20/'Operating Revenue I - 2018'!C20</f>
        <v>0</v>
      </c>
      <c r="L20" s="95">
        <f>'Operating Revenue I - 2018'!M20/'Operating Revenue I - 2018'!C20</f>
        <v>0</v>
      </c>
      <c r="M20" s="97">
        <f>G20/'Operating Revenue I - 2018'!C20</f>
        <v>7.1343125820090396</v>
      </c>
      <c r="N20" s="98">
        <f>H20/'Operating Revenue I - 2018'!C20</f>
        <v>107.09090246391602</v>
      </c>
    </row>
    <row r="21" spans="1:14" x14ac:dyDescent="0.3">
      <c r="A21" s="7" t="s">
        <v>237</v>
      </c>
      <c r="B21" s="90"/>
      <c r="C21" s="93">
        <v>216994</v>
      </c>
      <c r="D21" s="93">
        <v>582901</v>
      </c>
      <c r="E21" s="93">
        <v>3</v>
      </c>
      <c r="F21" s="93">
        <v>19653</v>
      </c>
      <c r="G21" s="93">
        <v>819551</v>
      </c>
      <c r="H21" s="93">
        <v>35981880</v>
      </c>
      <c r="I21" s="94">
        <v>80122448</v>
      </c>
      <c r="J21" s="95">
        <f>'Operating Revenue I - 2018'!H21/'Operating Revenue I - 2018'!C21</f>
        <v>79.726387666796683</v>
      </c>
      <c r="K21" s="96">
        <f>'Operating Revenue I - 2018'!L21/'Operating Revenue I - 2018'!C21</f>
        <v>0</v>
      </c>
      <c r="L21" s="95">
        <f>'Operating Revenue I - 2018'!M21/'Operating Revenue I - 2018'!C21</f>
        <v>1.4740699752356244E-2</v>
      </c>
      <c r="M21" s="97">
        <f>G21/'Operating Revenue I - 2018'!C21</f>
        <v>1.8585777265758943</v>
      </c>
      <c r="N21" s="98">
        <f>H21/'Operating Revenue I - 2018'!C21</f>
        <v>81.599706093124937</v>
      </c>
    </row>
    <row r="22" spans="1:14" x14ac:dyDescent="0.3">
      <c r="A22" s="7" t="s">
        <v>238</v>
      </c>
      <c r="B22" s="90"/>
      <c r="C22" s="93">
        <v>491</v>
      </c>
      <c r="D22" s="93">
        <v>145</v>
      </c>
      <c r="E22" s="93">
        <v>66</v>
      </c>
      <c r="F22" s="93">
        <v>0</v>
      </c>
      <c r="G22" s="93">
        <v>702</v>
      </c>
      <c r="H22" s="93">
        <v>427173</v>
      </c>
      <c r="I22" s="94">
        <v>336322</v>
      </c>
      <c r="J22" s="95">
        <f>'Operating Revenue I - 2018'!H22/'Operating Revenue I - 2018'!C22</f>
        <v>59.836293875230922</v>
      </c>
      <c r="K22" s="96">
        <f>'Operating Revenue I - 2018'!L22/'Operating Revenue I - 2018'!C22</f>
        <v>0.76779877788830464</v>
      </c>
      <c r="L22" s="95">
        <f>'Operating Revenue I - 2018'!M22/'Operating Revenue I - 2018'!C22</f>
        <v>0</v>
      </c>
      <c r="M22" s="97">
        <f>G22/'Operating Revenue I - 2018'!C22</f>
        <v>9.9758419781156737E-2</v>
      </c>
      <c r="N22" s="98">
        <f>H22/'Operating Revenue I - 2018'!C22</f>
        <v>60.703851072900385</v>
      </c>
    </row>
    <row r="23" spans="1:14" x14ac:dyDescent="0.3">
      <c r="A23" s="7" t="s">
        <v>239</v>
      </c>
      <c r="B23" s="90"/>
      <c r="C23" s="93">
        <v>26927</v>
      </c>
      <c r="D23" s="93">
        <v>5923</v>
      </c>
      <c r="E23" s="93">
        <v>2989</v>
      </c>
      <c r="F23" s="93">
        <v>530</v>
      </c>
      <c r="G23" s="93">
        <v>36369</v>
      </c>
      <c r="H23" s="93">
        <v>1407187</v>
      </c>
      <c r="I23" s="94">
        <v>3475466</v>
      </c>
      <c r="J23" s="95">
        <f>'Operating Revenue I - 2018'!H23/'Operating Revenue I - 2018'!C23</f>
        <v>39.793798403253298</v>
      </c>
      <c r="K23" s="96">
        <f>'Operating Revenue I - 2018'!L23/'Operating Revenue I - 2018'!C23</f>
        <v>1.1958855365846366</v>
      </c>
      <c r="L23" s="95">
        <f>'Operating Revenue I - 2018'!M23/'Operating Revenue I - 2018'!C23</f>
        <v>0</v>
      </c>
      <c r="M23" s="97">
        <f>G23/'Operating Revenue I - 2018'!C23</f>
        <v>1.0874921508237898</v>
      </c>
      <c r="N23" s="98">
        <f>H23/'Operating Revenue I - 2018'!C23</f>
        <v>42.077176090661723</v>
      </c>
    </row>
    <row r="24" spans="1:14" x14ac:dyDescent="0.3">
      <c r="A24" s="7" t="s">
        <v>289</v>
      </c>
      <c r="B24" s="90" t="s">
        <v>295</v>
      </c>
      <c r="C24" s="93">
        <v>9157</v>
      </c>
      <c r="D24" s="93">
        <v>1993</v>
      </c>
      <c r="E24" s="93">
        <v>4038</v>
      </c>
      <c r="F24" s="93">
        <v>4671</v>
      </c>
      <c r="G24" s="93">
        <v>19859</v>
      </c>
      <c r="H24" s="93">
        <v>820386</v>
      </c>
      <c r="I24" s="94">
        <v>1091162</v>
      </c>
      <c r="J24" s="95">
        <f>'Operating Revenue I - 2018'!H24/'Operating Revenue I - 2018'!C24</f>
        <v>38.435155784877949</v>
      </c>
      <c r="K24" s="96">
        <f>'Operating Revenue I - 2018'!L24/'Operating Revenue I - 2018'!C24</f>
        <v>1.2814050406826751</v>
      </c>
      <c r="L24" s="95">
        <f>'Operating Revenue I - 2018'!M24/'Operating Revenue I - 2018'!C24</f>
        <v>0</v>
      </c>
      <c r="M24" s="97">
        <f>G24/'Operating Revenue I - 2018'!C24</f>
        <v>0.98526493351855526</v>
      </c>
      <c r="N24" s="98">
        <f>H24/'Operating Revenue I - 2018'!C24</f>
        <v>40.701825759079185</v>
      </c>
    </row>
    <row r="25" spans="1:14" x14ac:dyDescent="0.3">
      <c r="A25" s="7" t="s">
        <v>240</v>
      </c>
      <c r="B25" s="90"/>
      <c r="C25" s="93">
        <v>4446</v>
      </c>
      <c r="D25" s="93">
        <v>0</v>
      </c>
      <c r="E25" s="93">
        <v>4863</v>
      </c>
      <c r="F25" s="93">
        <v>29033</v>
      </c>
      <c r="G25" s="93">
        <v>38342</v>
      </c>
      <c r="H25" s="93">
        <v>586831</v>
      </c>
      <c r="I25" s="94">
        <v>119707</v>
      </c>
      <c r="J25" s="95">
        <f>'Operating Revenue I - 2018'!H25/'Operating Revenue I - 2018'!C25</f>
        <v>22.348723423182992</v>
      </c>
      <c r="K25" s="96">
        <f>'Operating Revenue I - 2018'!L25/'Operating Revenue I - 2018'!C25</f>
        <v>2.0480829107730627</v>
      </c>
      <c r="L25" s="95">
        <f>'Operating Revenue I - 2018'!M25/'Operating Revenue I - 2018'!C25</f>
        <v>0</v>
      </c>
      <c r="M25" s="97">
        <f>G25/'Operating Revenue I - 2018'!C25</f>
        <v>1.7054532514900809</v>
      </c>
      <c r="N25" s="98">
        <f>H25/'Operating Revenue I - 2018'!C25</f>
        <v>26.102259585446134</v>
      </c>
    </row>
    <row r="26" spans="1:14" x14ac:dyDescent="0.3">
      <c r="A26" s="7" t="s">
        <v>37</v>
      </c>
      <c r="B26" s="90"/>
      <c r="C26" s="93">
        <v>35000</v>
      </c>
      <c r="D26" s="93">
        <v>15526</v>
      </c>
      <c r="E26" s="93">
        <v>1931</v>
      </c>
      <c r="F26" s="93">
        <v>170562</v>
      </c>
      <c r="G26" s="93">
        <v>223019</v>
      </c>
      <c r="H26" s="93">
        <v>2345912</v>
      </c>
      <c r="I26" s="94">
        <v>8000250</v>
      </c>
      <c r="J26" s="95">
        <f>'Operating Revenue I - 2018'!H26/'Operating Revenue I - 2018'!C26</f>
        <v>28.670303491633891</v>
      </c>
      <c r="K26" s="96">
        <f>'Operating Revenue I - 2018'!L26/'Operating Revenue I - 2018'!C26</f>
        <v>1.2544649779394144</v>
      </c>
      <c r="L26" s="95">
        <f>'Operating Revenue I - 2018'!M26/'Operating Revenue I - 2018'!C26</f>
        <v>0</v>
      </c>
      <c r="M26" s="97">
        <f>G26/'Operating Revenue I - 2018'!C26</f>
        <v>3.1437250673094543</v>
      </c>
      <c r="N26" s="98">
        <f>H26/'Operating Revenue I - 2018'!C26</f>
        <v>33.068493536882762</v>
      </c>
    </row>
    <row r="27" spans="1:14" x14ac:dyDescent="0.3">
      <c r="A27" s="7" t="s">
        <v>241</v>
      </c>
      <c r="B27" s="90"/>
      <c r="C27" s="93">
        <v>30018</v>
      </c>
      <c r="D27" s="93">
        <v>20857</v>
      </c>
      <c r="E27" s="93">
        <v>0</v>
      </c>
      <c r="F27" s="93">
        <v>34824</v>
      </c>
      <c r="G27" s="93">
        <v>85699</v>
      </c>
      <c r="H27" s="93">
        <v>2546017</v>
      </c>
      <c r="I27" s="94">
        <v>1537064</v>
      </c>
      <c r="J27" s="95">
        <f>'Operating Revenue I - 2018'!H27/'Operating Revenue I - 2018'!C27</f>
        <v>73.553619999388772</v>
      </c>
      <c r="K27" s="96">
        <f>'Operating Revenue I - 2018'!L27/'Operating Revenue I - 2018'!C27</f>
        <v>1.6371749029675131</v>
      </c>
      <c r="L27" s="95">
        <f>'Operating Revenue I - 2018'!M27/'Operating Revenue I - 2018'!C27</f>
        <v>0</v>
      </c>
      <c r="M27" s="97">
        <f>G27/'Operating Revenue I - 2018'!C27</f>
        <v>2.6190825463769443</v>
      </c>
      <c r="N27" s="98">
        <f>H27/'Operating Revenue I - 2018'!C27</f>
        <v>77.809877448733232</v>
      </c>
    </row>
    <row r="28" spans="1:14" x14ac:dyDescent="0.3">
      <c r="A28" s="7" t="s">
        <v>38</v>
      </c>
      <c r="B28" s="90"/>
      <c r="C28" s="93">
        <v>16657</v>
      </c>
      <c r="D28" s="93">
        <v>0</v>
      </c>
      <c r="E28" s="93">
        <v>4128</v>
      </c>
      <c r="F28" s="93">
        <v>28388</v>
      </c>
      <c r="G28" s="93">
        <v>49173</v>
      </c>
      <c r="H28" s="93">
        <v>1656158</v>
      </c>
      <c r="I28" s="94">
        <v>1505994</v>
      </c>
      <c r="J28" s="95">
        <f>'Operating Revenue I - 2018'!H28/'Operating Revenue I - 2018'!C28</f>
        <v>97.941265249654137</v>
      </c>
      <c r="K28" s="96">
        <f>'Operating Revenue I - 2018'!L28/'Operating Revenue I - 2018'!C28</f>
        <v>3.1142623569362344</v>
      </c>
      <c r="L28" s="95">
        <f>'Operating Revenue I - 2018'!M28/'Operating Revenue I - 2018'!C28</f>
        <v>0</v>
      </c>
      <c r="M28" s="97">
        <f>G28/'Operating Revenue I - 2018'!C28</f>
        <v>3.0922525468494531</v>
      </c>
      <c r="N28" s="98">
        <f>H28/'Operating Revenue I - 2018'!C28</f>
        <v>104.14778015343983</v>
      </c>
    </row>
    <row r="29" spans="1:14" x14ac:dyDescent="0.3">
      <c r="A29" s="7" t="s">
        <v>242</v>
      </c>
      <c r="B29" s="90"/>
      <c r="C29" s="93">
        <v>19272</v>
      </c>
      <c r="D29" s="93">
        <v>22398</v>
      </c>
      <c r="E29" s="93">
        <v>666</v>
      </c>
      <c r="F29" s="93">
        <v>1828</v>
      </c>
      <c r="G29" s="93">
        <v>44164</v>
      </c>
      <c r="H29" s="93">
        <v>1407580</v>
      </c>
      <c r="I29" s="94">
        <v>888269</v>
      </c>
      <c r="J29" s="95">
        <f>'Operating Revenue I - 2018'!H29/'Operating Revenue I - 2018'!C29</f>
        <v>40.760116522069531</v>
      </c>
      <c r="K29" s="96">
        <f>'Operating Revenue I - 2018'!L29/'Operating Revenue I - 2018'!C29</f>
        <v>1.0643087834842633</v>
      </c>
      <c r="L29" s="95">
        <f>'Operating Revenue I - 2018'!M29/'Operating Revenue I - 2018'!C29</f>
        <v>1.3462415299854347</v>
      </c>
      <c r="M29" s="97">
        <f>G29/'Operating Revenue I - 2018'!C29</f>
        <v>1.3983914888227471</v>
      </c>
      <c r="N29" s="98">
        <f>H29/'Operating Revenue I - 2018'!C29</f>
        <v>44.569058324361976</v>
      </c>
    </row>
    <row r="30" spans="1:14" x14ac:dyDescent="0.3">
      <c r="A30" s="7" t="s">
        <v>39</v>
      </c>
      <c r="B30" s="90"/>
      <c r="C30" s="93">
        <v>328174</v>
      </c>
      <c r="D30" s="93">
        <v>308191</v>
      </c>
      <c r="E30" s="93">
        <v>1790</v>
      </c>
      <c r="F30" s="93">
        <v>0</v>
      </c>
      <c r="G30" s="93">
        <v>638155</v>
      </c>
      <c r="H30" s="93">
        <v>22515968</v>
      </c>
      <c r="I30" s="94">
        <v>9291063</v>
      </c>
      <c r="J30" s="95">
        <f>'Operating Revenue I - 2018'!H30/'Operating Revenue I - 2018'!C30</f>
        <v>49.362978083220632</v>
      </c>
      <c r="K30" s="96">
        <f>'Operating Revenue I - 2018'!L30/'Operating Revenue I - 2018'!C30</f>
        <v>1.0341365415584804</v>
      </c>
      <c r="L30" s="95">
        <f>'Operating Revenue I - 2018'!M30/'Operating Revenue I - 2018'!C30</f>
        <v>6.6697231431329497E-3</v>
      </c>
      <c r="M30" s="97">
        <f>G30/'Operating Revenue I - 2018'!C30</f>
        <v>1.4702304567896398</v>
      </c>
      <c r="N30" s="98">
        <f>H30/'Operating Revenue I - 2018'!C30</f>
        <v>51.874014804711891</v>
      </c>
    </row>
    <row r="31" spans="1:14" x14ac:dyDescent="0.3">
      <c r="A31" s="7" t="s">
        <v>243</v>
      </c>
      <c r="B31" s="90"/>
      <c r="C31" s="93">
        <v>3035</v>
      </c>
      <c r="D31" s="93">
        <v>2255</v>
      </c>
      <c r="E31" s="93">
        <v>0</v>
      </c>
      <c r="F31" s="93">
        <v>0</v>
      </c>
      <c r="G31" s="93">
        <v>5290</v>
      </c>
      <c r="H31" s="93">
        <v>261642</v>
      </c>
      <c r="I31" s="94">
        <v>79000</v>
      </c>
      <c r="J31" s="95">
        <f>'Operating Revenue I - 2018'!H31/'Operating Revenue I - 2018'!C31</f>
        <v>25.630073985202959</v>
      </c>
      <c r="K31" s="96">
        <f>'Operating Revenue I - 2018'!L31/'Operating Revenue I - 2018'!C31</f>
        <v>0</v>
      </c>
      <c r="L31" s="95">
        <f>'Operating Revenue I - 2018'!M31/'Operating Revenue I - 2018'!C31</f>
        <v>0</v>
      </c>
      <c r="M31" s="97">
        <f>G31/'Operating Revenue I - 2018'!C31</f>
        <v>0.5288942211557689</v>
      </c>
      <c r="N31" s="98">
        <f>H31/'Operating Revenue I - 2018'!C31</f>
        <v>26.158968206358729</v>
      </c>
    </row>
    <row r="32" spans="1:14" x14ac:dyDescent="0.3">
      <c r="A32" s="7" t="s">
        <v>63</v>
      </c>
      <c r="B32" s="90"/>
      <c r="C32" s="93">
        <v>346</v>
      </c>
      <c r="D32" s="93">
        <v>0</v>
      </c>
      <c r="E32" s="93">
        <v>800</v>
      </c>
      <c r="F32" s="93">
        <v>0</v>
      </c>
      <c r="G32" s="93">
        <v>1146</v>
      </c>
      <c r="H32" s="93">
        <v>56957</v>
      </c>
      <c r="I32" s="365" t="s">
        <v>270</v>
      </c>
      <c r="J32" s="95">
        <f>'Operating Revenue I - 2018'!H32/'Operating Revenue I - 2018'!C32</f>
        <v>45.821839080459768</v>
      </c>
      <c r="K32" s="96">
        <f>'Operating Revenue I - 2018'!L32/'Operating Revenue I - 2018'!C32</f>
        <v>0</v>
      </c>
      <c r="L32" s="95">
        <f>'Operating Revenue I - 2018'!M32/'Operating Revenue I - 2018'!C32</f>
        <v>0</v>
      </c>
      <c r="M32" s="97">
        <f>G32/'Operating Revenue I - 2018'!C32</f>
        <v>0.94088669950738912</v>
      </c>
      <c r="N32" s="98">
        <f>H32/'Operating Revenue I - 2018'!C32</f>
        <v>46.762725779967163</v>
      </c>
    </row>
    <row r="33" spans="1:14" x14ac:dyDescent="0.3">
      <c r="A33" s="283" t="s">
        <v>40</v>
      </c>
      <c r="B33" s="206"/>
      <c r="C33" s="93">
        <v>112093</v>
      </c>
      <c r="D33" s="93">
        <v>649754</v>
      </c>
      <c r="E33" s="93">
        <v>71079</v>
      </c>
      <c r="F33" s="93">
        <v>36970</v>
      </c>
      <c r="G33" s="93">
        <v>869896</v>
      </c>
      <c r="H33" s="93">
        <v>14521434</v>
      </c>
      <c r="I33" s="94">
        <v>42475327</v>
      </c>
      <c r="J33" s="95">
        <f>'Operating Revenue I - 2018'!H33/'Operating Revenue I - 2018'!C33</f>
        <v>55.120766778426734</v>
      </c>
      <c r="K33" s="96">
        <f>'Operating Revenue I - 2018'!L33/'Operating Revenue I - 2018'!C33</f>
        <v>1.1088466196011237</v>
      </c>
      <c r="L33" s="95">
        <f>'Operating Revenue I - 2018'!M33/'Operating Revenue I - 2018'!C33</f>
        <v>0</v>
      </c>
      <c r="M33" s="97">
        <f>G33/'Operating Revenue I - 2018'!C33</f>
        <v>3.5830333385506341</v>
      </c>
      <c r="N33" s="98">
        <f>H33/'Operating Revenue I - 2018'!C33</f>
        <v>59.812646736578493</v>
      </c>
    </row>
    <row r="34" spans="1:14" x14ac:dyDescent="0.3">
      <c r="A34" s="7" t="s">
        <v>41</v>
      </c>
      <c r="B34" s="90"/>
      <c r="C34" s="93">
        <v>47431</v>
      </c>
      <c r="D34" s="93">
        <v>238747</v>
      </c>
      <c r="E34" s="93">
        <v>1512</v>
      </c>
      <c r="F34" s="93">
        <v>21593</v>
      </c>
      <c r="G34" s="93">
        <v>309283</v>
      </c>
      <c r="H34" s="93">
        <v>6799190</v>
      </c>
      <c r="I34" s="94">
        <v>5566044</v>
      </c>
      <c r="J34" s="95">
        <f>'Operating Revenue I - 2018'!H34/'Operating Revenue I - 2018'!C34</f>
        <v>65.047403557050401</v>
      </c>
      <c r="K34" s="96">
        <f>'Operating Revenue I - 2018'!L34/'Operating Revenue I - 2018'!C34</f>
        <v>1.0985170463231921</v>
      </c>
      <c r="L34" s="95">
        <f>'Operating Revenue I - 2018'!M34/'Operating Revenue I - 2018'!C34</f>
        <v>0</v>
      </c>
      <c r="M34" s="97">
        <f>G34/'Operating Revenue I - 2018'!C34</f>
        <v>3.152249910818937</v>
      </c>
      <c r="N34" s="98">
        <f>H34/'Operating Revenue I - 2018'!C34</f>
        <v>69.298170514192535</v>
      </c>
    </row>
    <row r="35" spans="1:14" x14ac:dyDescent="0.3">
      <c r="A35" s="7" t="s">
        <v>42</v>
      </c>
      <c r="B35" s="90"/>
      <c r="C35" s="93">
        <v>9038</v>
      </c>
      <c r="D35" s="93">
        <v>590</v>
      </c>
      <c r="E35" s="93">
        <v>200</v>
      </c>
      <c r="F35" s="93">
        <v>0</v>
      </c>
      <c r="G35" s="93">
        <v>9828</v>
      </c>
      <c r="H35" s="93">
        <v>615074</v>
      </c>
      <c r="I35" s="94">
        <v>1651442</v>
      </c>
      <c r="J35" s="95">
        <f>'Operating Revenue I - 2018'!H35/'Operating Revenue I - 2018'!C35</f>
        <v>38.933297579942348</v>
      </c>
      <c r="K35" s="96">
        <f>'Operating Revenue I - 2018'!L35/'Operating Revenue I - 2018'!C35</f>
        <v>1.6409465710263458</v>
      </c>
      <c r="L35" s="95">
        <f>'Operating Revenue I - 2018'!M35/'Operating Revenue I - 2018'!C35</f>
        <v>0</v>
      </c>
      <c r="M35" s="97">
        <f>G35/'Operating Revenue I - 2018'!C35</f>
        <v>0.65884561238854999</v>
      </c>
      <c r="N35" s="98">
        <f>H35/'Operating Revenue I - 2018'!C35</f>
        <v>41.233089763357242</v>
      </c>
    </row>
    <row r="36" spans="1:14" x14ac:dyDescent="0.3">
      <c r="A36" s="63" t="s">
        <v>43</v>
      </c>
      <c r="B36" s="90"/>
      <c r="C36" s="93">
        <v>42395</v>
      </c>
      <c r="D36" s="93">
        <v>75537</v>
      </c>
      <c r="E36" s="93">
        <v>635</v>
      </c>
      <c r="F36" s="93">
        <v>0</v>
      </c>
      <c r="G36" s="93">
        <v>118567</v>
      </c>
      <c r="H36" s="93">
        <v>1629303</v>
      </c>
      <c r="I36" s="94">
        <v>3085607</v>
      </c>
      <c r="J36" s="95">
        <f>'Operating Revenue I - 2018'!H36/'Operating Revenue I - 2018'!C36</f>
        <v>31.502182388337996</v>
      </c>
      <c r="K36" s="96">
        <f>'Operating Revenue I - 2018'!L36/'Operating Revenue I - 2018'!C36</f>
        <v>0.50764895330112725</v>
      </c>
      <c r="L36" s="95">
        <f>'Operating Revenue I - 2018'!M36/'Operating Revenue I - 2018'!C36</f>
        <v>0</v>
      </c>
      <c r="M36" s="97">
        <f>G36/'Operating Revenue I - 2018'!C36</f>
        <v>2.5122256123400288</v>
      </c>
      <c r="N36" s="98">
        <f>H36/'Operating Revenue I - 2018'!C36</f>
        <v>34.522056953979153</v>
      </c>
    </row>
    <row r="37" spans="1:14" x14ac:dyDescent="0.3">
      <c r="A37" s="7" t="s">
        <v>244</v>
      </c>
      <c r="B37" s="90"/>
      <c r="C37" s="93">
        <v>92369</v>
      </c>
      <c r="D37" s="93">
        <v>23303</v>
      </c>
      <c r="E37" s="93">
        <v>12275</v>
      </c>
      <c r="F37" s="93">
        <v>61801</v>
      </c>
      <c r="G37" s="93">
        <v>189748</v>
      </c>
      <c r="H37" s="93">
        <v>5429570</v>
      </c>
      <c r="I37" s="94">
        <v>3127711</v>
      </c>
      <c r="J37" s="95">
        <f>'Operating Revenue I - 2018'!H37/'Operating Revenue I - 2018'!C37</f>
        <v>36.26664612694978</v>
      </c>
      <c r="K37" s="96">
        <f>'Operating Revenue I - 2018'!L37/'Operating Revenue I - 2018'!C37</f>
        <v>1.2767702967033754</v>
      </c>
      <c r="L37" s="95">
        <f>'Operating Revenue I - 2018'!M37/'Operating Revenue I - 2018'!C37</f>
        <v>0</v>
      </c>
      <c r="M37" s="97">
        <f>G37/'Operating Revenue I - 2018'!C37</f>
        <v>1.3595477440942343</v>
      </c>
      <c r="N37" s="98">
        <f>H37/'Operating Revenue I - 2018'!C37</f>
        <v>38.902964167747392</v>
      </c>
    </row>
    <row r="38" spans="1:14" x14ac:dyDescent="0.3">
      <c r="A38" s="7" t="s">
        <v>44</v>
      </c>
      <c r="B38" s="90"/>
      <c r="C38" s="93">
        <v>6600</v>
      </c>
      <c r="D38" s="93">
        <v>0</v>
      </c>
      <c r="E38" s="93">
        <v>0</v>
      </c>
      <c r="F38" s="93">
        <v>0</v>
      </c>
      <c r="G38" s="93">
        <v>6600</v>
      </c>
      <c r="H38" s="93">
        <v>610935</v>
      </c>
      <c r="I38" s="94">
        <v>15000</v>
      </c>
      <c r="J38" s="95">
        <f>'Operating Revenue I - 2018'!H38/'Operating Revenue I - 2018'!C38</f>
        <v>53.89078039602186</v>
      </c>
      <c r="K38" s="96">
        <f>'Operating Revenue I - 2018'!L38/'Operating Revenue I - 2018'!C38</f>
        <v>0</v>
      </c>
      <c r="L38" s="95">
        <f>'Operating Revenue I - 2018'!M38/'Operating Revenue I - 2018'!C38</f>
        <v>0.25624944001433564</v>
      </c>
      <c r="M38" s="97">
        <f>G38/'Operating Revenue I - 2018'!C38</f>
        <v>0.59134486157154376</v>
      </c>
      <c r="N38" s="98">
        <f>H38/'Operating Revenue I - 2018'!C38</f>
        <v>54.738374697607739</v>
      </c>
    </row>
    <row r="39" spans="1:14" x14ac:dyDescent="0.3">
      <c r="A39" s="7" t="s">
        <v>45</v>
      </c>
      <c r="B39" s="90" t="s">
        <v>295</v>
      </c>
      <c r="C39" s="93">
        <v>10000</v>
      </c>
      <c r="D39" s="93">
        <v>0</v>
      </c>
      <c r="E39" s="93">
        <v>0</v>
      </c>
      <c r="F39" s="93">
        <v>0</v>
      </c>
      <c r="G39" s="93">
        <v>10000</v>
      </c>
      <c r="H39" s="93">
        <v>517888</v>
      </c>
      <c r="I39" s="94">
        <v>604526</v>
      </c>
      <c r="J39" s="95">
        <f>'Operating Revenue I - 2018'!H39/'Operating Revenue I - 2018'!C39</f>
        <v>18.977714780691393</v>
      </c>
      <c r="K39" s="96">
        <f>'Operating Revenue I - 2018'!L39/'Operating Revenue I - 2018'!C39</f>
        <v>1.0194503504212931</v>
      </c>
      <c r="L39" s="95">
        <f>'Operating Revenue I - 2018'!M39/'Operating Revenue I - 2018'!C39</f>
        <v>0</v>
      </c>
      <c r="M39" s="97">
        <f>G39/'Operating Revenue I - 2018'!C39</f>
        <v>0.39373178990471691</v>
      </c>
      <c r="N39" s="98">
        <f>H39/'Operating Revenue I - 2018'!C39</f>
        <v>20.390896921017404</v>
      </c>
    </row>
    <row r="40" spans="1:14" x14ac:dyDescent="0.3">
      <c r="A40" s="7" t="s">
        <v>46</v>
      </c>
      <c r="B40" s="90"/>
      <c r="C40" s="93">
        <v>2839</v>
      </c>
      <c r="D40" s="93">
        <v>0</v>
      </c>
      <c r="E40" s="93">
        <v>6043</v>
      </c>
      <c r="F40" s="93">
        <v>108000</v>
      </c>
      <c r="G40" s="93">
        <v>116882</v>
      </c>
      <c r="H40" s="93">
        <v>128882</v>
      </c>
      <c r="I40" s="94">
        <v>36850</v>
      </c>
      <c r="J40" s="95">
        <f>'Operating Revenue I - 2018'!H40/'Operating Revenue I - 2018'!C40</f>
        <v>1.0694234025487925</v>
      </c>
      <c r="K40" s="96">
        <f>'Operating Revenue I - 2018'!L40/'Operating Revenue I - 2018'!C40</f>
        <v>0</v>
      </c>
      <c r="L40" s="95">
        <f>'Operating Revenue I - 2018'!M40/'Operating Revenue I - 2018'!C40</f>
        <v>0</v>
      </c>
      <c r="M40" s="97">
        <f>G40/'Operating Revenue I - 2018'!C40</f>
        <v>10.416362178058996</v>
      </c>
      <c r="N40" s="98">
        <f>H40/'Operating Revenue I - 2018'!C40</f>
        <v>11.485785580607789</v>
      </c>
    </row>
    <row r="41" spans="1:14" x14ac:dyDescent="0.3">
      <c r="A41" s="7" t="s">
        <v>47</v>
      </c>
      <c r="B41" s="90"/>
      <c r="C41" s="93">
        <v>24821</v>
      </c>
      <c r="D41" s="93">
        <v>3442</v>
      </c>
      <c r="E41" s="93">
        <v>8927</v>
      </c>
      <c r="F41" s="93">
        <v>3634</v>
      </c>
      <c r="G41" s="93">
        <v>40824</v>
      </c>
      <c r="H41" s="93">
        <v>2337666</v>
      </c>
      <c r="I41" s="94">
        <v>1792665</v>
      </c>
      <c r="J41" s="95">
        <f>'Operating Revenue I - 2018'!H41/'Operating Revenue I - 2018'!C41</f>
        <v>58.334152461263869</v>
      </c>
      <c r="K41" s="96">
        <f>'Operating Revenue I - 2018'!L41/'Operating Revenue I - 2018'!C41</f>
        <v>1.0787138829250627</v>
      </c>
      <c r="L41" s="95">
        <f>'Operating Revenue I - 2018'!M41/'Operating Revenue I - 2018'!C41</f>
        <v>0</v>
      </c>
      <c r="M41" s="97">
        <f>G41/'Operating Revenue I - 2018'!C41</f>
        <v>1.0560024832509893</v>
      </c>
      <c r="N41" s="98">
        <f>H41/'Operating Revenue I - 2018'!C41</f>
        <v>60.468868827439927</v>
      </c>
    </row>
    <row r="42" spans="1:14" x14ac:dyDescent="0.3">
      <c r="A42" s="7" t="s">
        <v>245</v>
      </c>
      <c r="B42" s="90"/>
      <c r="C42" s="93">
        <v>135438</v>
      </c>
      <c r="D42" s="93">
        <v>130000</v>
      </c>
      <c r="E42" s="93">
        <v>0</v>
      </c>
      <c r="F42" s="93">
        <v>0</v>
      </c>
      <c r="G42" s="93">
        <v>265438</v>
      </c>
      <c r="H42" s="93">
        <v>19913276</v>
      </c>
      <c r="I42" s="94">
        <v>7628765</v>
      </c>
      <c r="J42" s="95">
        <f>'Operating Revenue I - 2018'!H42/'Operating Revenue I - 2018'!C42</f>
        <v>50.249453972573313</v>
      </c>
      <c r="K42" s="96">
        <f>'Operating Revenue I - 2018'!L42/'Operating Revenue I - 2018'!C42</f>
        <v>0</v>
      </c>
      <c r="L42" s="95">
        <f>'Operating Revenue I - 2018'!M42/'Operating Revenue I - 2018'!C42</f>
        <v>0</v>
      </c>
      <c r="M42" s="97">
        <f>G42/'Operating Revenue I - 2018'!C42</f>
        <v>0.67885914794146385</v>
      </c>
      <c r="N42" s="98">
        <f>H42/'Operating Revenue I - 2018'!C42</f>
        <v>50.928313120514773</v>
      </c>
    </row>
    <row r="43" spans="1:14" x14ac:dyDescent="0.3">
      <c r="A43" s="7" t="s">
        <v>246</v>
      </c>
      <c r="B43" s="90"/>
      <c r="C43" s="93">
        <v>3084</v>
      </c>
      <c r="D43" s="93">
        <v>1200</v>
      </c>
      <c r="E43" s="93">
        <v>6800</v>
      </c>
      <c r="F43" s="93">
        <v>3562</v>
      </c>
      <c r="G43" s="93">
        <v>14646</v>
      </c>
      <c r="H43" s="93">
        <v>435187</v>
      </c>
      <c r="I43" s="94">
        <v>47121</v>
      </c>
      <c r="J43" s="95">
        <f>'Operating Revenue I - 2018'!H43/'Operating Revenue I - 2018'!C43</f>
        <v>5.5181865896863931</v>
      </c>
      <c r="K43" s="96">
        <f>'Operating Revenue I - 2018'!L43/'Operating Revenue I - 2018'!C43</f>
        <v>0</v>
      </c>
      <c r="L43" s="95">
        <f>'Operating Revenue I - 2018'!M43/'Operating Revenue I - 2018'!C43</f>
        <v>0</v>
      </c>
      <c r="M43" s="97">
        <f>G43/'Operating Revenue I - 2018'!C43</f>
        <v>0.19217950400209946</v>
      </c>
      <c r="N43" s="98">
        <f>H43/'Operating Revenue I - 2018'!C43</f>
        <v>5.7103660936884921</v>
      </c>
    </row>
    <row r="44" spans="1:14" x14ac:dyDescent="0.3">
      <c r="A44" s="7" t="s">
        <v>64</v>
      </c>
      <c r="B44" s="90"/>
      <c r="C44" s="93">
        <v>86964</v>
      </c>
      <c r="D44" s="93">
        <v>272822</v>
      </c>
      <c r="E44" s="93">
        <v>996</v>
      </c>
      <c r="F44" s="93">
        <v>200377</v>
      </c>
      <c r="G44" s="93">
        <v>561159</v>
      </c>
      <c r="H44" s="93">
        <v>9455902</v>
      </c>
      <c r="I44" s="94">
        <v>17675412</v>
      </c>
      <c r="J44" s="95">
        <f>'Operating Revenue I - 2018'!H44/'Operating Revenue I - 2018'!C44</f>
        <v>55.284965204725687</v>
      </c>
      <c r="K44" s="96">
        <f>'Operating Revenue I - 2018'!L44/'Operating Revenue I - 2018'!C44</f>
        <v>2.2742450234665803</v>
      </c>
      <c r="L44" s="95">
        <f>'Operating Revenue I - 2018'!M44/'Operating Revenue I - 2018'!C44</f>
        <v>2.1259103414792039E-2</v>
      </c>
      <c r="M44" s="97">
        <f>G44/'Operating Revenue I - 2018'!C44</f>
        <v>3.6326849004693318</v>
      </c>
      <c r="N44" s="98">
        <f>H44/'Operating Revenue I - 2018'!C44</f>
        <v>61.213154232076391</v>
      </c>
    </row>
    <row r="45" spans="1:14" x14ac:dyDescent="0.3">
      <c r="A45" s="7" t="s">
        <v>247</v>
      </c>
      <c r="B45" s="90"/>
      <c r="C45" s="93">
        <v>7374</v>
      </c>
      <c r="D45" s="93">
        <v>2250</v>
      </c>
      <c r="E45" s="93">
        <v>200</v>
      </c>
      <c r="F45" s="93">
        <v>2250</v>
      </c>
      <c r="G45" s="93">
        <v>12074</v>
      </c>
      <c r="H45" s="93">
        <v>1011204</v>
      </c>
      <c r="I45" s="94">
        <v>2207284</v>
      </c>
      <c r="J45" s="95">
        <f>'Operating Revenue I - 2018'!H45/'Operating Revenue I - 2018'!C45</f>
        <v>42.370739000427164</v>
      </c>
      <c r="K45" s="96">
        <f>'Operating Revenue I - 2018'!L45/'Operating Revenue I - 2018'!C45</f>
        <v>0.30888509184109353</v>
      </c>
      <c r="L45" s="95">
        <f>'Operating Revenue I - 2018'!M45/'Operating Revenue I - 2018'!C45</f>
        <v>0</v>
      </c>
      <c r="M45" s="97">
        <f>G45/'Operating Revenue I - 2018'!C45</f>
        <v>0.51576249466040158</v>
      </c>
      <c r="N45" s="98">
        <f>H45/'Operating Revenue I - 2018'!C45</f>
        <v>43.195386586928663</v>
      </c>
    </row>
    <row r="46" spans="1:14" x14ac:dyDescent="0.3">
      <c r="A46" s="63" t="s">
        <v>48</v>
      </c>
      <c r="B46" s="206" t="s">
        <v>295</v>
      </c>
      <c r="C46" s="93">
        <v>9663</v>
      </c>
      <c r="D46" s="93">
        <v>2703</v>
      </c>
      <c r="E46" s="93">
        <v>2895</v>
      </c>
      <c r="F46" s="93">
        <v>0</v>
      </c>
      <c r="G46" s="93">
        <v>15261</v>
      </c>
      <c r="H46" s="93">
        <v>1788314</v>
      </c>
      <c r="I46" s="94">
        <v>2606448</v>
      </c>
      <c r="J46" s="95">
        <f>'Operating Revenue I - 2018'!H46/'Operating Revenue I - 2018'!C46</f>
        <v>79.898222424794895</v>
      </c>
      <c r="K46" s="96">
        <f>'Operating Revenue I - 2018'!L46/'Operating Revenue I - 2018'!C46</f>
        <v>0.91549680948040113</v>
      </c>
      <c r="L46" s="95">
        <f>'Operating Revenue I - 2018'!M46/'Operating Revenue I - 2018'!C46</f>
        <v>0</v>
      </c>
      <c r="M46" s="97">
        <f>G46/'Operating Revenue I - 2018'!C46</f>
        <v>0.6955788514129444</v>
      </c>
      <c r="N46" s="98">
        <f>H46/'Operating Revenue I - 2018'!C46</f>
        <v>81.509298085688243</v>
      </c>
    </row>
    <row r="47" spans="1:14" x14ac:dyDescent="0.3">
      <c r="A47" s="7" t="s">
        <v>49</v>
      </c>
      <c r="B47" s="90" t="s">
        <v>295</v>
      </c>
      <c r="C47" s="93">
        <v>101465</v>
      </c>
      <c r="D47" s="93">
        <v>106433</v>
      </c>
      <c r="E47" s="93">
        <v>6020</v>
      </c>
      <c r="F47" s="93">
        <v>0</v>
      </c>
      <c r="G47" s="93">
        <v>213918</v>
      </c>
      <c r="H47" s="93">
        <v>6266025</v>
      </c>
      <c r="I47" s="94">
        <v>2348462</v>
      </c>
      <c r="J47" s="95">
        <f>'Operating Revenue I - 2018'!H47/'Operating Revenue I - 2018'!C47</f>
        <v>44.371578254009592</v>
      </c>
      <c r="K47" s="96">
        <f>'Operating Revenue I - 2018'!L47/'Operating Revenue I - 2018'!C47</f>
        <v>1.4354559519615202</v>
      </c>
      <c r="L47" s="95">
        <f>'Operating Revenue I - 2018'!M47/'Operating Revenue I - 2018'!C47</f>
        <v>0.5472419233773993</v>
      </c>
      <c r="M47" s="97">
        <f>G47/'Operating Revenue I - 2018'!C47</f>
        <v>1.6384399748778358</v>
      </c>
      <c r="N47" s="98">
        <f>H47/'Operating Revenue I - 2018'!C47</f>
        <v>47.992716104226346</v>
      </c>
    </row>
    <row r="48" spans="1:14" x14ac:dyDescent="0.3">
      <c r="A48" s="7" t="s">
        <v>248</v>
      </c>
      <c r="B48" s="90"/>
      <c r="C48" s="93">
        <v>555</v>
      </c>
      <c r="D48" s="93">
        <v>3301</v>
      </c>
      <c r="E48" s="93">
        <v>1350</v>
      </c>
      <c r="F48" s="93">
        <v>0</v>
      </c>
      <c r="G48" s="93">
        <v>5206</v>
      </c>
      <c r="H48" s="93">
        <v>1588191</v>
      </c>
      <c r="I48" s="94">
        <v>5000000</v>
      </c>
      <c r="J48" s="95">
        <f>'Operating Revenue I - 2018'!H48/'Operating Revenue I - 2018'!C48</f>
        <v>185.34316385513742</v>
      </c>
      <c r="K48" s="96">
        <f>'Operating Revenue I - 2018'!L48/'Operating Revenue I - 2018'!C48</f>
        <v>1.3956588415713107</v>
      </c>
      <c r="L48" s="95">
        <f>'Operating Revenue I - 2018'!M48/'Operating Revenue I - 2018'!C48</f>
        <v>0</v>
      </c>
      <c r="M48" s="97">
        <f>G48/'Operating Revenue I - 2018'!C48</f>
        <v>0.61413235814557032</v>
      </c>
      <c r="N48" s="98">
        <f>H48/'Operating Revenue I - 2018'!C48</f>
        <v>187.35295505485431</v>
      </c>
    </row>
    <row r="49" spans="1:45" x14ac:dyDescent="0.3">
      <c r="A49" s="7" t="s">
        <v>50</v>
      </c>
      <c r="B49" s="90"/>
      <c r="C49" s="93">
        <v>23197</v>
      </c>
      <c r="D49" s="93">
        <v>0</v>
      </c>
      <c r="E49" s="93">
        <v>17</v>
      </c>
      <c r="F49" s="93">
        <v>1890</v>
      </c>
      <c r="G49" s="93">
        <v>25104</v>
      </c>
      <c r="H49" s="93">
        <v>1423894</v>
      </c>
      <c r="I49" s="94">
        <v>2138321</v>
      </c>
      <c r="J49" s="95">
        <f>'Operating Revenue I - 2018'!H49/'Operating Revenue I - 2018'!C49</f>
        <v>67.033676703645014</v>
      </c>
      <c r="K49" s="96">
        <f>'Operating Revenue I - 2018'!L49/'Operating Revenue I - 2018'!C49</f>
        <v>2.2407884310618065</v>
      </c>
      <c r="L49" s="95">
        <f>'Operating Revenue I - 2018'!M49/'Operating Revenue I - 2018'!C49</f>
        <v>0</v>
      </c>
      <c r="M49" s="97">
        <f>G49/'Operating Revenue I - 2018'!C49</f>
        <v>1.2432646592709984</v>
      </c>
      <c r="N49" s="98">
        <f>H49/'Operating Revenue I - 2018'!C49</f>
        <v>70.517729793977807</v>
      </c>
    </row>
    <row r="50" spans="1:45" x14ac:dyDescent="0.3">
      <c r="A50" s="283" t="s">
        <v>249</v>
      </c>
      <c r="B50" s="206" t="s">
        <v>295</v>
      </c>
      <c r="C50" s="93">
        <v>10514</v>
      </c>
      <c r="D50" s="93">
        <v>7443</v>
      </c>
      <c r="E50" s="93">
        <v>3757</v>
      </c>
      <c r="F50" s="93">
        <v>0</v>
      </c>
      <c r="G50" s="93">
        <v>21714</v>
      </c>
      <c r="H50" s="93">
        <v>860833</v>
      </c>
      <c r="I50" s="94">
        <v>2964594</v>
      </c>
      <c r="J50" s="95">
        <f>'Operating Revenue I - 2018'!H50/'Operating Revenue I - 2018'!C50</f>
        <v>33.039031291611188</v>
      </c>
      <c r="K50" s="96">
        <f>'Operating Revenue I - 2018'!L50/'Operating Revenue I - 2018'!C50</f>
        <v>1.8777047270306257</v>
      </c>
      <c r="L50" s="95">
        <f>'Operating Revenue I - 2018'!M50/'Operating Revenue I - 2018'!C50</f>
        <v>0</v>
      </c>
      <c r="M50" s="97">
        <f>G50/'Operating Revenue I - 2018'!C50</f>
        <v>0.90354527296937415</v>
      </c>
      <c r="N50" s="98">
        <f>H50/'Operating Revenue I - 2018'!C50</f>
        <v>35.820281291611188</v>
      </c>
    </row>
    <row r="51" spans="1:45" x14ac:dyDescent="0.3">
      <c r="A51" s="7" t="s">
        <v>250</v>
      </c>
      <c r="B51" s="90"/>
      <c r="C51" s="93">
        <v>263709</v>
      </c>
      <c r="D51" s="93">
        <v>20402</v>
      </c>
      <c r="E51" s="93">
        <v>81294</v>
      </c>
      <c r="F51" s="93">
        <v>49025</v>
      </c>
      <c r="G51" s="93">
        <v>414430</v>
      </c>
      <c r="H51" s="93">
        <v>16182230</v>
      </c>
      <c r="I51" s="94">
        <v>22424361</v>
      </c>
      <c r="J51" s="95">
        <f>'Operating Revenue I - 2018'!H51/'Operating Revenue I - 2018'!C51</f>
        <v>63.331439721392051</v>
      </c>
      <c r="K51" s="96">
        <f>'Operating Revenue I - 2018'!L51/'Operating Revenue I - 2018'!C51</f>
        <v>1.5774610780415113</v>
      </c>
      <c r="L51" s="95">
        <f>'Operating Revenue I - 2018'!M51/'Operating Revenue I - 2018'!C51</f>
        <v>0</v>
      </c>
      <c r="M51" s="97">
        <f>G51/'Operating Revenue I - 2018'!C51</f>
        <v>1.7060208626637356</v>
      </c>
      <c r="N51" s="98">
        <f>H51/'Operating Revenue I - 2018'!C51</f>
        <v>66.614921662097302</v>
      </c>
    </row>
    <row r="52" spans="1:45" s="278" customFormat="1" ht="37.5" x14ac:dyDescent="0.25">
      <c r="A52" s="316" t="s">
        <v>325</v>
      </c>
      <c r="B52" s="206"/>
      <c r="C52" s="285">
        <v>3448</v>
      </c>
      <c r="D52" s="285">
        <v>1051</v>
      </c>
      <c r="E52" s="285">
        <v>0</v>
      </c>
      <c r="F52" s="285">
        <v>43794</v>
      </c>
      <c r="G52" s="285">
        <v>48293</v>
      </c>
      <c r="H52" s="285">
        <v>283677</v>
      </c>
      <c r="I52" s="286">
        <v>338942</v>
      </c>
      <c r="J52" s="287">
        <f>'Operating Revenue I - 2018'!H52/'Operating Revenue I - 2018'!C52</f>
        <v>50.636467106760755</v>
      </c>
      <c r="K52" s="288">
        <f>'Operating Revenue I - 2018'!L52/'Operating Revenue I - 2018'!C52</f>
        <v>2.9451399954473025</v>
      </c>
      <c r="L52" s="287">
        <f>'Operating Revenue I - 2018'!M52/'Operating Revenue I - 2018'!C52</f>
        <v>0</v>
      </c>
      <c r="M52" s="289">
        <f>G52/'Operating Revenue I - 2018'!C52</f>
        <v>10.99317095379012</v>
      </c>
      <c r="N52" s="290">
        <f>H52/'Operating Revenue I - 2018'!C52</f>
        <v>64.574778055998181</v>
      </c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</row>
    <row r="53" spans="1:45" s="20" customFormat="1" x14ac:dyDescent="0.3">
      <c r="A53" s="7" t="s">
        <v>51</v>
      </c>
      <c r="B53" s="90"/>
      <c r="C53" s="93">
        <v>14105</v>
      </c>
      <c r="D53" s="93">
        <v>151479</v>
      </c>
      <c r="E53" s="93">
        <v>1000</v>
      </c>
      <c r="F53" s="93">
        <v>3009</v>
      </c>
      <c r="G53" s="93">
        <v>169593</v>
      </c>
      <c r="H53" s="93">
        <v>1368592</v>
      </c>
      <c r="I53" s="94">
        <v>9000</v>
      </c>
      <c r="J53" s="95">
        <f>'Operating Revenue I - 2018'!H53/'Operating Revenue I - 2018'!C53</f>
        <v>25.189400911795552</v>
      </c>
      <c r="K53" s="96">
        <f>'Operating Revenue I - 2018'!L53/'Operating Revenue I - 2018'!C53</f>
        <v>0.47355578861753816</v>
      </c>
      <c r="L53" s="95">
        <f>'Operating Revenue I - 2018'!M53/'Operating Revenue I - 2018'!C53</f>
        <v>0</v>
      </c>
      <c r="M53" s="97">
        <f>G53/'Operating Revenue I - 2018'!C53</f>
        <v>3.6299094625543118</v>
      </c>
      <c r="N53" s="98">
        <f>H53/'Operating Revenue I - 2018'!C53</f>
        <v>29.292866162967403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</row>
    <row r="54" spans="1:45" s="20" customFormat="1" x14ac:dyDescent="0.3">
      <c r="A54" s="7" t="s">
        <v>52</v>
      </c>
      <c r="B54" s="90"/>
      <c r="C54" s="93">
        <v>15712</v>
      </c>
      <c r="D54" s="93">
        <v>144533</v>
      </c>
      <c r="E54" s="93">
        <v>55565</v>
      </c>
      <c r="F54" s="93">
        <v>25490</v>
      </c>
      <c r="G54" s="93">
        <v>241300</v>
      </c>
      <c r="H54" s="93">
        <v>5901934</v>
      </c>
      <c r="I54" s="94">
        <v>6465148</v>
      </c>
      <c r="J54" s="95">
        <f>'Operating Revenue I - 2018'!H54/'Operating Revenue I - 2018'!C54</f>
        <v>104.82393766901795</v>
      </c>
      <c r="K54" s="96">
        <f>'Operating Revenue I - 2018'!L54/'Operating Revenue I - 2018'!C54</f>
        <v>1.1892433669320523</v>
      </c>
      <c r="L54" s="95">
        <f>'Operating Revenue I - 2018'!M54/'Operating Revenue I - 2018'!C54</f>
        <v>1.0356285103727378</v>
      </c>
      <c r="M54" s="97">
        <f>G54/'Operating Revenue I - 2018'!C54</f>
        <v>4.5632481703511791</v>
      </c>
      <c r="N54" s="98">
        <f>H54/'Operating Revenue I - 2018'!C54</f>
        <v>111.61205771667392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</row>
    <row r="55" spans="1:45" s="20" customFormat="1" x14ac:dyDescent="0.3">
      <c r="A55" s="7" t="s">
        <v>251</v>
      </c>
      <c r="B55" s="90"/>
      <c r="C55" s="93">
        <v>18042</v>
      </c>
      <c r="D55" s="93">
        <v>54263</v>
      </c>
      <c r="E55" s="93">
        <v>400</v>
      </c>
      <c r="F55" s="93">
        <v>14684</v>
      </c>
      <c r="G55" s="93">
        <v>87389</v>
      </c>
      <c r="H55" s="93">
        <v>1716753</v>
      </c>
      <c r="I55" s="94">
        <v>4306288</v>
      </c>
      <c r="J55" s="95">
        <f>'Operating Revenue I - 2018'!H55/'Operating Revenue I - 2018'!C55</f>
        <v>76.384655606788044</v>
      </c>
      <c r="K55" s="96">
        <f>'Operating Revenue I - 2018'!L55/'Operating Revenue I - 2018'!C55</f>
        <v>1.0676427247231068</v>
      </c>
      <c r="L55" s="95">
        <f>'Operating Revenue I - 2018'!M55/'Operating Revenue I - 2018'!C55</f>
        <v>0</v>
      </c>
      <c r="M55" s="97">
        <f>G55/'Operating Revenue I - 2018'!C55</f>
        <v>4.1540618909540337</v>
      </c>
      <c r="N55" s="98">
        <f>H55/'Operating Revenue I - 2018'!C55</f>
        <v>81.606360222465185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</row>
    <row r="56" spans="1:45" s="20" customFormat="1" x14ac:dyDescent="0.3">
      <c r="A56" s="7" t="s">
        <v>53</v>
      </c>
      <c r="B56" s="90" t="s">
        <v>295</v>
      </c>
      <c r="C56" s="93">
        <v>50911</v>
      </c>
      <c r="D56" s="93">
        <v>0</v>
      </c>
      <c r="E56" s="93">
        <v>750</v>
      </c>
      <c r="F56" s="93">
        <v>133</v>
      </c>
      <c r="G56" s="93">
        <v>51794</v>
      </c>
      <c r="H56" s="93">
        <v>4241344</v>
      </c>
      <c r="I56" s="94">
        <v>7829038</v>
      </c>
      <c r="J56" s="95">
        <f>'Operating Revenue I - 2018'!H56/'Operating Revenue I - 2018'!C56</f>
        <v>94.955307521304192</v>
      </c>
      <c r="K56" s="96">
        <f>'Operating Revenue I - 2018'!L56/'Operating Revenue I - 2018'!C56</f>
        <v>2.0609484994442386</v>
      </c>
      <c r="L56" s="95">
        <f>'Operating Revenue I - 2018'!M56/'Operating Revenue I - 2018'!C56</f>
        <v>0</v>
      </c>
      <c r="M56" s="97">
        <f>G56/'Operating Revenue I - 2018'!C56</f>
        <v>1.1993793997776954</v>
      </c>
      <c r="N56" s="98">
        <f>H56/'Operating Revenue I - 2018'!C56</f>
        <v>98.215635420526127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</row>
    <row r="57" spans="1:45" s="20" customFormat="1" x14ac:dyDescent="0.3">
      <c r="A57" s="7" t="s">
        <v>54</v>
      </c>
      <c r="B57" s="90"/>
      <c r="C57" s="93">
        <v>25884</v>
      </c>
      <c r="D57" s="93">
        <v>19269</v>
      </c>
      <c r="E57" s="93">
        <v>2153</v>
      </c>
      <c r="F57" s="93">
        <v>0</v>
      </c>
      <c r="G57" s="93">
        <v>47306</v>
      </c>
      <c r="H57" s="93">
        <v>3266797</v>
      </c>
      <c r="I57" s="94">
        <v>9580922</v>
      </c>
      <c r="J57" s="95">
        <f>'Operating Revenue I - 2018'!H57/'Operating Revenue I - 2018'!C57</f>
        <v>58.331679752335837</v>
      </c>
      <c r="K57" s="96">
        <f>'Operating Revenue I - 2018'!L57/'Operating Revenue I - 2018'!C57</f>
        <v>1.7099270808078924</v>
      </c>
      <c r="L57" s="95">
        <f>'Operating Revenue I - 2018'!M57/'Operating Revenue I - 2018'!C57</f>
        <v>0</v>
      </c>
      <c r="M57" s="97">
        <f>G57/'Operating Revenue I - 2018'!C57</f>
        <v>0.88222897745286366</v>
      </c>
      <c r="N57" s="98">
        <f>H57/'Operating Revenue I - 2018'!C57</f>
        <v>60.923835810596593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</row>
    <row r="58" spans="1:45" s="20" customFormat="1" x14ac:dyDescent="0.3">
      <c r="A58" s="7" t="s">
        <v>55</v>
      </c>
      <c r="B58" s="90" t="s">
        <v>295</v>
      </c>
      <c r="C58" s="93">
        <v>13084</v>
      </c>
      <c r="D58" s="93">
        <v>2551</v>
      </c>
      <c r="E58" s="93">
        <v>1616</v>
      </c>
      <c r="F58" s="93">
        <v>35381</v>
      </c>
      <c r="G58" s="93">
        <v>52632</v>
      </c>
      <c r="H58" s="93">
        <v>2412414</v>
      </c>
      <c r="I58" s="94">
        <v>6136732</v>
      </c>
      <c r="J58" s="95">
        <f>'Operating Revenue I - 2018'!H58/'Operating Revenue I - 2018'!C58</f>
        <v>46.213364407120181</v>
      </c>
      <c r="K58" s="96">
        <f>'Operating Revenue I - 2018'!L58/'Operating Revenue I - 2018'!C58</f>
        <v>1.1965684895728694</v>
      </c>
      <c r="L58" s="95">
        <f>'Operating Revenue I - 2018'!M58/'Operating Revenue I - 2018'!C58</f>
        <v>0</v>
      </c>
      <c r="M58" s="97">
        <f>G58/'Operating Revenue I - 2018'!C58</f>
        <v>1.0574195363040946</v>
      </c>
      <c r="N58" s="98">
        <f>H58/'Operating Revenue I - 2018'!C58</f>
        <v>48.467352432997146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</row>
    <row r="59" spans="1:45" s="20" customFormat="1" x14ac:dyDescent="0.3">
      <c r="A59" s="7" t="s">
        <v>56</v>
      </c>
      <c r="B59" s="90" t="s">
        <v>295</v>
      </c>
      <c r="C59" s="93">
        <v>114931</v>
      </c>
      <c r="D59" s="93">
        <v>37598</v>
      </c>
      <c r="E59" s="93">
        <v>18882</v>
      </c>
      <c r="F59" s="93">
        <v>786</v>
      </c>
      <c r="G59" s="93">
        <v>172197</v>
      </c>
      <c r="H59" s="93">
        <v>10401126</v>
      </c>
      <c r="I59" s="94">
        <v>14081922</v>
      </c>
      <c r="J59" s="95">
        <f>'Operating Revenue I - 2018'!H59/'Operating Revenue I - 2018'!C59</f>
        <v>38.679788928019342</v>
      </c>
      <c r="K59" s="96">
        <f>'Operating Revenue I - 2018'!L59/'Operating Revenue I - 2018'!C59</f>
        <v>0.94920402462506437</v>
      </c>
      <c r="L59" s="95">
        <f>'Operating Revenue I - 2018'!M59/'Operating Revenue I - 2018'!C59</f>
        <v>9.6857553533169841E-4</v>
      </c>
      <c r="M59" s="97">
        <f>G59/'Operating Revenue I - 2018'!C59</f>
        <v>0.66714320583004982</v>
      </c>
      <c r="N59" s="98">
        <f>H59/'Operating Revenue I - 2018'!C59</f>
        <v>40.297104734009785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</row>
    <row r="60" spans="1:45" s="20" customFormat="1" x14ac:dyDescent="0.3">
      <c r="A60" s="7" t="s">
        <v>57</v>
      </c>
      <c r="B60" s="90" t="s">
        <v>295</v>
      </c>
      <c r="C60" s="93">
        <v>98191</v>
      </c>
      <c r="D60" s="93">
        <v>0</v>
      </c>
      <c r="E60" s="93">
        <v>1764</v>
      </c>
      <c r="F60" s="93">
        <v>137309</v>
      </c>
      <c r="G60" s="93">
        <v>237264</v>
      </c>
      <c r="H60" s="93">
        <v>3827060</v>
      </c>
      <c r="I60" s="94">
        <v>7142653</v>
      </c>
      <c r="J60" s="95">
        <f>'Operating Revenue I - 2018'!H60/'Operating Revenue I - 2018'!C60</f>
        <v>25.450682852807283</v>
      </c>
      <c r="K60" s="96">
        <f>'Operating Revenue I - 2018'!L60/'Operating Revenue I - 2018'!C60</f>
        <v>1.3834964156768352</v>
      </c>
      <c r="L60" s="95">
        <f>'Operating Revenue I - 2018'!M60/'Operating Revenue I - 2018'!C60</f>
        <v>0</v>
      </c>
      <c r="M60" s="97">
        <f>G60/'Operating Revenue I - 2018'!C60</f>
        <v>1.7735784178147216</v>
      </c>
      <c r="N60" s="98">
        <f>H60/'Operating Revenue I - 2018'!C60</f>
        <v>28.607757686298839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</row>
    <row r="61" spans="1:45" s="20" customFormat="1" x14ac:dyDescent="0.3">
      <c r="A61" s="7" t="s">
        <v>252</v>
      </c>
      <c r="B61" s="90"/>
      <c r="C61" s="93">
        <v>279</v>
      </c>
      <c r="D61" s="93">
        <v>2209</v>
      </c>
      <c r="E61" s="93">
        <v>108</v>
      </c>
      <c r="F61" s="93">
        <v>0</v>
      </c>
      <c r="G61" s="93">
        <v>2596</v>
      </c>
      <c r="H61" s="93">
        <v>194958</v>
      </c>
      <c r="I61" s="94">
        <v>295517</v>
      </c>
      <c r="J61" s="95">
        <f>'Operating Revenue I - 2018'!H61/'Operating Revenue I - 2018'!C61</f>
        <v>41.310174809502463</v>
      </c>
      <c r="K61" s="96">
        <f>'Operating Revenue I - 2018'!L61/'Operating Revenue I - 2018'!C61</f>
        <v>1.8009861048857014</v>
      </c>
      <c r="L61" s="95">
        <f>'Operating Revenue I - 2018'!M61/'Operating Revenue I - 2018'!C61</f>
        <v>0</v>
      </c>
      <c r="M61" s="97">
        <f>G61/'Operating Revenue I - 2018'!C61</f>
        <v>0.58180188256387266</v>
      </c>
      <c r="N61" s="98">
        <f>H61/'Operating Revenue I - 2018'!C61</f>
        <v>43.692962796952038</v>
      </c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</row>
    <row r="62" spans="1:45" x14ac:dyDescent="0.3">
      <c r="A62" s="7" t="s">
        <v>253</v>
      </c>
      <c r="B62" s="90"/>
      <c r="C62" s="93">
        <v>20096</v>
      </c>
      <c r="D62" s="93">
        <v>50178</v>
      </c>
      <c r="E62" s="93">
        <v>8940</v>
      </c>
      <c r="F62" s="93">
        <v>5819</v>
      </c>
      <c r="G62" s="93">
        <v>85033</v>
      </c>
      <c r="H62" s="93">
        <v>5563054</v>
      </c>
      <c r="I62" s="94">
        <v>770758</v>
      </c>
      <c r="J62" s="95">
        <f>'Operating Revenue I - 2018'!H62/'Operating Revenue I - 2018'!C62</f>
        <v>49.342205528683763</v>
      </c>
      <c r="K62" s="96">
        <f>'Operating Revenue I - 2018'!L62/'Operating Revenue I - 2018'!C62</f>
        <v>0</v>
      </c>
      <c r="L62" s="95">
        <f>'Operating Revenue I - 2018'!M62/'Operating Revenue I - 2018'!C62</f>
        <v>0</v>
      </c>
      <c r="M62" s="97">
        <f>G62/'Operating Revenue I - 2018'!C62</f>
        <v>0.76591815962745791</v>
      </c>
      <c r="N62" s="98">
        <f>H62/'Operating Revenue I - 2018'!C62</f>
        <v>50.108123688311217</v>
      </c>
    </row>
    <row r="63" spans="1:45" x14ac:dyDescent="0.3">
      <c r="A63" s="7" t="s">
        <v>58</v>
      </c>
      <c r="B63" s="90"/>
      <c r="C63" s="93">
        <v>11457</v>
      </c>
      <c r="D63" s="93">
        <v>2357</v>
      </c>
      <c r="E63" s="93">
        <v>4971</v>
      </c>
      <c r="F63" s="93">
        <v>0</v>
      </c>
      <c r="G63" s="93">
        <v>18785</v>
      </c>
      <c r="H63" s="93">
        <v>566229</v>
      </c>
      <c r="I63" s="94">
        <v>124420</v>
      </c>
      <c r="J63" s="95">
        <f>'Operating Revenue I - 2018'!H63/'Operating Revenue I - 2018'!C63</f>
        <v>22.35548589341693</v>
      </c>
      <c r="K63" s="96">
        <f>'Operating Revenue I - 2018'!L63/'Operating Revenue I - 2018'!C63</f>
        <v>2.0327362292879534</v>
      </c>
      <c r="L63" s="95">
        <f>'Operating Revenue I - 2018'!M63/'Operating Revenue I - 2018'!C63</f>
        <v>0.1278549037169727</v>
      </c>
      <c r="M63" s="97">
        <f>G63/'Operating Revenue I - 2018'!C63</f>
        <v>0.84124496193461706</v>
      </c>
      <c r="N63" s="98">
        <f>H63/'Operating Revenue I - 2018'!C63</f>
        <v>25.357321988356471</v>
      </c>
    </row>
    <row r="64" spans="1:45" x14ac:dyDescent="0.3">
      <c r="A64" s="7" t="s">
        <v>65</v>
      </c>
      <c r="B64" s="206" t="s">
        <v>295</v>
      </c>
      <c r="C64" s="93">
        <v>31686</v>
      </c>
      <c r="D64" s="93">
        <v>8509</v>
      </c>
      <c r="E64" s="93">
        <v>3903</v>
      </c>
      <c r="F64" s="93">
        <v>38914</v>
      </c>
      <c r="G64" s="93">
        <v>83012</v>
      </c>
      <c r="H64" s="93">
        <v>1388990</v>
      </c>
      <c r="I64" s="94">
        <v>418464</v>
      </c>
      <c r="J64" s="95">
        <f>'Operating Revenue I - 2018'!H64/'Operating Revenue I - 2018'!C64</f>
        <v>19.480561591174997</v>
      </c>
      <c r="K64" s="96">
        <f>'Operating Revenue I - 2018'!L64/'Operating Revenue I - 2018'!C64</f>
        <v>2.3475848236670567</v>
      </c>
      <c r="L64" s="95">
        <f>'Operating Revenue I - 2018'!M64/'Operating Revenue I - 2018'!C64</f>
        <v>0</v>
      </c>
      <c r="M64" s="97">
        <f>G64/'Operating Revenue I - 2018'!C64</f>
        <v>1.3874644827009861</v>
      </c>
      <c r="N64" s="98">
        <f>H64/'Operating Revenue I - 2018'!C64</f>
        <v>23.215610897543037</v>
      </c>
    </row>
    <row r="65" spans="1:45" x14ac:dyDescent="0.3">
      <c r="A65" s="10" t="s">
        <v>254</v>
      </c>
      <c r="B65" s="207"/>
      <c r="C65" s="93">
        <v>5786</v>
      </c>
      <c r="D65" s="93">
        <v>12777</v>
      </c>
      <c r="E65" s="93">
        <v>4932</v>
      </c>
      <c r="F65" s="93">
        <v>5794</v>
      </c>
      <c r="G65" s="93">
        <v>29289</v>
      </c>
      <c r="H65" s="93">
        <v>1196558</v>
      </c>
      <c r="I65" s="94">
        <v>916806</v>
      </c>
      <c r="J65" s="95">
        <f>'Operating Revenue I - 2018'!H65/'Operating Revenue I - 2018'!C65</f>
        <v>22.333115022513304</v>
      </c>
      <c r="K65" s="96">
        <f>'Operating Revenue I - 2018'!L65/'Operating Revenue I - 2018'!C65</f>
        <v>1.5569586573884568</v>
      </c>
      <c r="L65" s="95">
        <f>'Operating Revenue I - 2018'!M65/'Operating Revenue I - 2018'!C65</f>
        <v>0</v>
      </c>
      <c r="M65" s="97">
        <f>G65/'Operating Revenue I - 2018'!C65</f>
        <v>0.59944740073679903</v>
      </c>
      <c r="N65" s="98">
        <f>H65/'Operating Revenue I - 2018'!C65</f>
        <v>24.489521080638561</v>
      </c>
    </row>
    <row r="66" spans="1:45" x14ac:dyDescent="0.3">
      <c r="A66" s="7" t="s">
        <v>59</v>
      </c>
      <c r="B66" s="90"/>
      <c r="C66" s="301">
        <v>0</v>
      </c>
      <c r="D66" s="301">
        <v>0</v>
      </c>
      <c r="E66" s="301">
        <v>0</v>
      </c>
      <c r="F66" s="301">
        <v>0</v>
      </c>
      <c r="G66" s="301">
        <v>0</v>
      </c>
      <c r="H66" s="301">
        <v>0</v>
      </c>
      <c r="I66" s="301">
        <v>0</v>
      </c>
      <c r="J66" s="302" t="s">
        <v>292</v>
      </c>
      <c r="K66" s="301" t="s">
        <v>292</v>
      </c>
      <c r="L66" s="301" t="s">
        <v>292</v>
      </c>
      <c r="M66" s="301" t="s">
        <v>292</v>
      </c>
      <c r="N66" s="301" t="s">
        <v>292</v>
      </c>
    </row>
    <row r="67" spans="1:45" x14ac:dyDescent="0.3">
      <c r="A67" s="7" t="s">
        <v>255</v>
      </c>
      <c r="B67" s="90"/>
      <c r="C67" s="93">
        <v>23500</v>
      </c>
      <c r="D67" s="93">
        <v>0</v>
      </c>
      <c r="E67" s="93">
        <v>2500</v>
      </c>
      <c r="F67" s="93">
        <v>35300</v>
      </c>
      <c r="G67" s="93">
        <v>61300</v>
      </c>
      <c r="H67" s="93">
        <v>948300</v>
      </c>
      <c r="I67" s="94">
        <v>900000</v>
      </c>
      <c r="J67" s="95">
        <f>'Operating Revenue I - 2018'!H67/'Operating Revenue I - 2018'!C67</f>
        <v>16.959340517796573</v>
      </c>
      <c r="K67" s="96">
        <f>'Operating Revenue I - 2018'!L67/'Operating Revenue I - 2018'!C67</f>
        <v>1.223648619638487</v>
      </c>
      <c r="L67" s="95">
        <f>'Operating Revenue I - 2018'!M67/'Operating Revenue I - 2018'!C67</f>
        <v>0.85870078571121888</v>
      </c>
      <c r="M67" s="97">
        <f>G67/'Operating Revenue I - 2018'!C67</f>
        <v>1.315958954102443</v>
      </c>
      <c r="N67" s="98">
        <f>H67/'Operating Revenue I - 2018'!C67</f>
        <v>20.357648877248721</v>
      </c>
    </row>
    <row r="68" spans="1:45" x14ac:dyDescent="0.3">
      <c r="A68" s="7" t="s">
        <v>256</v>
      </c>
      <c r="B68" s="90"/>
      <c r="C68" s="93">
        <v>78416</v>
      </c>
      <c r="D68" s="93">
        <v>13365</v>
      </c>
      <c r="E68" s="93">
        <v>0</v>
      </c>
      <c r="F68" s="93">
        <v>11563</v>
      </c>
      <c r="G68" s="93">
        <v>103344</v>
      </c>
      <c r="H68" s="93">
        <v>3190422</v>
      </c>
      <c r="I68" s="94">
        <v>1745830</v>
      </c>
      <c r="J68" s="95">
        <f>'Operating Revenue I - 2018'!H68/'Operating Revenue I - 2018'!C68</f>
        <v>78.283287798340126</v>
      </c>
      <c r="K68" s="96">
        <f>'Operating Revenue I - 2018'!L68/'Operating Revenue I - 2018'!C68</f>
        <v>1.2846796226609618</v>
      </c>
      <c r="L68" s="95">
        <f>'Operating Revenue I - 2018'!M68/'Operating Revenue I - 2018'!C68</f>
        <v>0</v>
      </c>
      <c r="M68" s="97">
        <f>G68/'Operating Revenue I - 2018'!C68</f>
        <v>2.6636424557966905</v>
      </c>
      <c r="N68" s="98">
        <f>H68/'Operating Revenue I - 2018'!C68</f>
        <v>82.231609876797776</v>
      </c>
    </row>
    <row r="69" spans="1:45" x14ac:dyDescent="0.3">
      <c r="A69" s="7" t="s">
        <v>257</v>
      </c>
      <c r="B69" s="90"/>
      <c r="C69" s="93">
        <v>16687</v>
      </c>
      <c r="D69" s="93">
        <v>0</v>
      </c>
      <c r="E69" s="93">
        <v>1690</v>
      </c>
      <c r="F69" s="93">
        <v>85818</v>
      </c>
      <c r="G69" s="93">
        <v>104195</v>
      </c>
      <c r="H69" s="93">
        <v>1759882</v>
      </c>
      <c r="I69" s="94">
        <v>4438747</v>
      </c>
      <c r="J69" s="95">
        <f>'Operating Revenue I - 2018'!H69/'Operating Revenue I - 2018'!C69</f>
        <v>60.78820902864495</v>
      </c>
      <c r="K69" s="96">
        <f>'Operating Revenue I - 2018'!L69/'Operating Revenue I - 2018'!C69</f>
        <v>1.8618836795701366</v>
      </c>
      <c r="L69" s="95">
        <f>'Operating Revenue I - 2018'!M69/'Operating Revenue I - 2018'!C69</f>
        <v>1.2487228970371211E-3</v>
      </c>
      <c r="M69" s="97">
        <f>G69/'Operating Revenue I - 2018'!C69</f>
        <v>3.9427479471752376</v>
      </c>
      <c r="N69" s="98">
        <f>H69/'Operating Revenue I - 2018'!C69</f>
        <v>66.594089378287364</v>
      </c>
    </row>
    <row r="70" spans="1:45" x14ac:dyDescent="0.3">
      <c r="A70" s="7" t="s">
        <v>258</v>
      </c>
      <c r="B70" s="90" t="s">
        <v>295</v>
      </c>
      <c r="C70" s="93">
        <v>10232</v>
      </c>
      <c r="D70" s="93">
        <v>541</v>
      </c>
      <c r="E70" s="93">
        <v>0</v>
      </c>
      <c r="F70" s="93">
        <v>3067</v>
      </c>
      <c r="G70" s="93">
        <v>13840</v>
      </c>
      <c r="H70" s="93">
        <v>319709</v>
      </c>
      <c r="I70" s="94">
        <v>60188</v>
      </c>
      <c r="J70" s="95">
        <f>'Operating Revenue I - 2018'!H70/'Operating Revenue I - 2018'!C70</f>
        <v>26.255691130941539</v>
      </c>
      <c r="K70" s="96">
        <f>'Operating Revenue I - 2018'!L70/'Operating Revenue I - 2018'!C70</f>
        <v>1.5961573483882716</v>
      </c>
      <c r="L70" s="95">
        <f>'Operating Revenue I - 2018'!M70/'Operating Revenue I - 2018'!C70</f>
        <v>0</v>
      </c>
      <c r="M70" s="97">
        <f>G70/'Operating Revenue I - 2018'!C70</f>
        <v>1.2602440356947733</v>
      </c>
      <c r="N70" s="98">
        <f>H70/'Operating Revenue I - 2018'!C70</f>
        <v>29.112092515024585</v>
      </c>
    </row>
    <row r="71" spans="1:45" x14ac:dyDescent="0.3">
      <c r="A71" s="7" t="s">
        <v>60</v>
      </c>
      <c r="B71" s="90"/>
      <c r="C71" s="93">
        <v>18557</v>
      </c>
      <c r="D71" s="93">
        <v>11516</v>
      </c>
      <c r="E71" s="93">
        <v>1650</v>
      </c>
      <c r="F71" s="93">
        <v>0</v>
      </c>
      <c r="G71" s="93">
        <v>31723</v>
      </c>
      <c r="H71" s="93">
        <v>582576</v>
      </c>
      <c r="I71" s="94">
        <v>920699</v>
      </c>
      <c r="J71" s="95">
        <f>'Operating Revenue I - 2018'!H71/'Operating Revenue I - 2018'!C71</f>
        <v>33.769275549805954</v>
      </c>
      <c r="K71" s="96">
        <f>'Operating Revenue I - 2018'!L71/'Operating Revenue I - 2018'!C71</f>
        <v>0.981888745148771</v>
      </c>
      <c r="L71" s="95">
        <f>'Operating Revenue I - 2018'!M71/'Operating Revenue I - 2018'!C71</f>
        <v>0.87968952134540745</v>
      </c>
      <c r="M71" s="97">
        <f>G71/'Operating Revenue I - 2018'!C71</f>
        <v>2.051940491591203</v>
      </c>
      <c r="N71" s="98">
        <f>H71/'Operating Revenue I - 2018'!C71</f>
        <v>37.682794307891335</v>
      </c>
    </row>
    <row r="72" spans="1:45" x14ac:dyDescent="0.3">
      <c r="A72" s="14" t="s">
        <v>259</v>
      </c>
      <c r="B72" s="14"/>
      <c r="C72" s="93">
        <v>13457</v>
      </c>
      <c r="D72" s="93">
        <v>346</v>
      </c>
      <c r="E72" s="93">
        <v>1394</v>
      </c>
      <c r="F72" s="93">
        <v>3509</v>
      </c>
      <c r="G72" s="93">
        <v>18706</v>
      </c>
      <c r="H72" s="93">
        <v>687049</v>
      </c>
      <c r="I72" s="94">
        <v>1584122</v>
      </c>
      <c r="J72" s="95">
        <f>'Operating Revenue I - 2018'!H72/'Operating Revenue I - 2018'!C72</f>
        <v>47.286189330691947</v>
      </c>
      <c r="K72" s="96">
        <f>'Operating Revenue I - 2018'!L72/'Operating Revenue I - 2018'!C72</f>
        <v>0</v>
      </c>
      <c r="L72" s="95">
        <f>'Operating Revenue I - 2018'!M72/'Operating Revenue I - 2018'!C72</f>
        <v>0</v>
      </c>
      <c r="M72" s="97">
        <f>G72/'Operating Revenue I - 2018'!C72</f>
        <v>1.3234753077685015</v>
      </c>
      <c r="N72" s="98">
        <f>H72/'Operating Revenue I - 2018'!C72</f>
        <v>48.609664638460451</v>
      </c>
    </row>
    <row r="73" spans="1:45" x14ac:dyDescent="0.3">
      <c r="A73" s="52" t="s">
        <v>61</v>
      </c>
      <c r="B73" s="92"/>
      <c r="C73" s="116">
        <f>SUM(C5:C72)</f>
        <v>2667928</v>
      </c>
      <c r="D73" s="116">
        <f t="shared" ref="D73:I73" si="0">SUM(D5:D72)</f>
        <v>3718404</v>
      </c>
      <c r="E73" s="116">
        <f t="shared" si="0"/>
        <v>373407</v>
      </c>
      <c r="F73" s="116">
        <f t="shared" si="0"/>
        <v>1338299</v>
      </c>
      <c r="G73" s="116">
        <f t="shared" si="0"/>
        <v>8098038</v>
      </c>
      <c r="H73" s="116">
        <f t="shared" si="0"/>
        <v>256272806</v>
      </c>
      <c r="I73" s="116">
        <f t="shared" si="0"/>
        <v>360011467</v>
      </c>
      <c r="J73" s="117">
        <f>'Operating Revenue I - 2018'!H73/'Operating Revenue I - 2018'!C73</f>
        <v>51.902661395933009</v>
      </c>
      <c r="K73" s="118">
        <f>'Operating Revenue I - 2018'!L73/'Operating Revenue I - 2018'!C73</f>
        <v>1.0245094239667203</v>
      </c>
      <c r="L73" s="117">
        <f>'Operating Revenue I - 2018'!M73/'Operating Revenue I - 2018'!C73</f>
        <v>6.5176537761740372E-2</v>
      </c>
      <c r="M73" s="119">
        <f>G73/'Operating Revenue I - 2018'!C73</f>
        <v>1.7291606478364561</v>
      </c>
      <c r="N73" s="120">
        <f>H73/'Operating Revenue I - 2018'!C73</f>
        <v>54.721508005497931</v>
      </c>
    </row>
    <row r="74" spans="1:45" s="61" customFormat="1" x14ac:dyDescent="0.3">
      <c r="A74" s="427" t="s">
        <v>81</v>
      </c>
      <c r="B74" s="32"/>
      <c r="C74" s="61" t="s">
        <v>316</v>
      </c>
      <c r="F74" s="62"/>
      <c r="J74" s="428">
        <v>36.369999999999997</v>
      </c>
      <c r="K74" s="428">
        <v>2.82</v>
      </c>
      <c r="L74" s="428">
        <v>0.15</v>
      </c>
      <c r="M74" s="428">
        <v>2.99</v>
      </c>
      <c r="N74" s="428">
        <v>42.34</v>
      </c>
    </row>
    <row r="75" spans="1:45" s="3" customFormat="1" x14ac:dyDescent="0.3">
      <c r="A75" s="34"/>
      <c r="B75" s="3" t="s">
        <v>296</v>
      </c>
      <c r="C75" s="4"/>
      <c r="D75" s="4"/>
      <c r="E75" s="4"/>
      <c r="F75" s="4"/>
      <c r="G75" s="4"/>
      <c r="H75" s="4"/>
      <c r="I75" s="4"/>
      <c r="J75" s="35"/>
      <c r="K75" s="36"/>
      <c r="L75" s="36"/>
      <c r="M75" s="36"/>
      <c r="N75" s="110" t="s">
        <v>291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34"/>
      <c r="B76" s="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45" x14ac:dyDescent="0.3"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45" x14ac:dyDescent="0.3">
      <c r="B78" s="1"/>
      <c r="N78" s="346"/>
    </row>
    <row r="79" spans="1:45" x14ac:dyDescent="0.3">
      <c r="A79" s="1" t="s">
        <v>300</v>
      </c>
      <c r="B79" s="1"/>
      <c r="M79" s="4"/>
      <c r="N79" s="4"/>
      <c r="AR79"/>
      <c r="AS79"/>
    </row>
    <row r="80" spans="1:45" x14ac:dyDescent="0.3">
      <c r="A80" s="3" t="s">
        <v>331</v>
      </c>
      <c r="B80" s="1"/>
      <c r="C80" s="4"/>
      <c r="E80" s="60"/>
      <c r="F80" s="60"/>
      <c r="H80" s="29"/>
      <c r="I80" s="29"/>
      <c r="J80" s="29"/>
      <c r="K80" s="29"/>
      <c r="L80" s="29"/>
      <c r="M80" s="29"/>
      <c r="N80" s="29"/>
      <c r="O80" s="29"/>
      <c r="P80" s="2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3:45" x14ac:dyDescent="0.3">
      <c r="M81" s="4"/>
      <c r="N81" s="4"/>
      <c r="AR81"/>
      <c r="AS81"/>
    </row>
    <row r="82" spans="13:45" x14ac:dyDescent="0.3">
      <c r="M82" s="4"/>
      <c r="N82" s="4"/>
      <c r="AR82"/>
      <c r="AS82"/>
    </row>
  </sheetData>
  <mergeCells count="4">
    <mergeCell ref="A1:N2"/>
    <mergeCell ref="J3:N3"/>
    <mergeCell ref="A3:A4"/>
    <mergeCell ref="C3:I3"/>
  </mergeCells>
  <phoneticPr fontId="0" type="noConversion"/>
  <printOptions horizontalCentered="1" verticalCentered="1" gridLines="1"/>
  <pageMargins left="0.5" right="0.5" top="0.65" bottom="0.65" header="0.5" footer="0.5"/>
  <pageSetup scale="87" fitToHeight="2" orientation="landscape" r:id="rId1"/>
  <headerFooter alignWithMargins="0">
    <oddFooter>&amp;C&amp;"Garamond,Regular"&amp;P</oddFooter>
  </headerFooter>
  <rowBreaks count="1" manualBreakCount="1">
    <brk id="40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8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defaultRowHeight="12.5" x14ac:dyDescent="0.25"/>
  <cols>
    <col min="1" max="1" width="29.81640625" customWidth="1"/>
    <col min="2" max="2" width="1.81640625" style="304" customWidth="1"/>
    <col min="3" max="3" width="9.54296875" customWidth="1"/>
    <col min="4" max="4" width="1.453125" style="304" customWidth="1"/>
    <col min="5" max="6" width="8.90625" bestFit="1" customWidth="1"/>
    <col min="7" max="7" width="9.81640625" bestFit="1" customWidth="1"/>
    <col min="8" max="9" width="8.81640625" bestFit="1" customWidth="1"/>
    <col min="10" max="10" width="8.90625" bestFit="1" customWidth="1"/>
    <col min="11" max="13" width="8.81640625" bestFit="1" customWidth="1"/>
    <col min="14" max="14" width="7.90625" customWidth="1"/>
    <col min="15" max="15" width="8.90625" bestFit="1" customWidth="1"/>
    <col min="16" max="16" width="8.26953125" customWidth="1"/>
    <col min="17" max="17" width="7.90625" customWidth="1"/>
  </cols>
  <sheetData>
    <row r="1" spans="1:17" x14ac:dyDescent="0.25">
      <c r="A1" s="503" t="s">
        <v>175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5"/>
    </row>
    <row r="2" spans="1:17" x14ac:dyDescent="0.25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8"/>
    </row>
    <row r="3" spans="1:17" s="339" customFormat="1" x14ac:dyDescent="0.3">
      <c r="A3" s="544" t="s">
        <v>23</v>
      </c>
      <c r="B3" s="338"/>
      <c r="C3" s="546" t="s">
        <v>2</v>
      </c>
      <c r="D3" s="546"/>
      <c r="E3" s="549" t="s">
        <v>176</v>
      </c>
      <c r="F3" s="549"/>
      <c r="G3" s="549"/>
      <c r="H3" s="549"/>
      <c r="I3" s="549"/>
      <c r="J3" s="549" t="s">
        <v>177</v>
      </c>
      <c r="K3" s="549"/>
      <c r="L3" s="549"/>
      <c r="M3" s="549"/>
      <c r="N3" s="549"/>
      <c r="O3" s="549"/>
      <c r="P3" s="549"/>
      <c r="Q3" s="550"/>
    </row>
    <row r="4" spans="1:17" s="339" customFormat="1" ht="50" x14ac:dyDescent="0.3">
      <c r="A4" s="545"/>
      <c r="B4" s="340"/>
      <c r="C4" s="547"/>
      <c r="D4" s="548"/>
      <c r="E4" s="341" t="s">
        <v>178</v>
      </c>
      <c r="F4" s="341" t="s">
        <v>179</v>
      </c>
      <c r="G4" s="341" t="s">
        <v>180</v>
      </c>
      <c r="H4" s="341" t="s">
        <v>279</v>
      </c>
      <c r="I4" s="342" t="s">
        <v>181</v>
      </c>
      <c r="J4" s="341" t="s">
        <v>182</v>
      </c>
      <c r="K4" s="341" t="s">
        <v>314</v>
      </c>
      <c r="L4" s="341" t="s">
        <v>183</v>
      </c>
      <c r="M4" s="341" t="s">
        <v>124</v>
      </c>
      <c r="N4" s="341" t="s">
        <v>184</v>
      </c>
      <c r="O4" s="341" t="s">
        <v>185</v>
      </c>
      <c r="P4" s="341" t="s">
        <v>279</v>
      </c>
      <c r="Q4" s="343" t="s">
        <v>181</v>
      </c>
    </row>
    <row r="5" spans="1:17" ht="13" x14ac:dyDescent="0.3">
      <c r="A5" s="306" t="s">
        <v>228</v>
      </c>
      <c r="B5" s="307" t="s">
        <v>295</v>
      </c>
      <c r="C5" s="308">
        <v>62190</v>
      </c>
      <c r="D5" s="309"/>
      <c r="E5" s="93">
        <v>702095</v>
      </c>
      <c r="F5" s="93">
        <v>325395</v>
      </c>
      <c r="G5" s="93">
        <v>1027490</v>
      </c>
      <c r="H5" s="310">
        <v>0.65857651227303726</v>
      </c>
      <c r="I5" s="311">
        <v>16.521788068821355</v>
      </c>
      <c r="J5" s="93">
        <v>94841</v>
      </c>
      <c r="K5" s="93">
        <v>11267</v>
      </c>
      <c r="L5" s="93">
        <v>27254</v>
      </c>
      <c r="M5" s="93">
        <v>6236</v>
      </c>
      <c r="N5" s="93">
        <v>0</v>
      </c>
      <c r="O5" s="93">
        <v>139598</v>
      </c>
      <c r="P5" s="312">
        <v>8.9476261530809509E-2</v>
      </c>
      <c r="Q5" s="313">
        <v>2.2447017205338478</v>
      </c>
    </row>
    <row r="6" spans="1:17" ht="13" x14ac:dyDescent="0.3">
      <c r="A6" s="306" t="s">
        <v>31</v>
      </c>
      <c r="B6" s="314" t="s">
        <v>295</v>
      </c>
      <c r="C6" s="308">
        <v>25605</v>
      </c>
      <c r="D6" s="309"/>
      <c r="E6" s="93">
        <v>384883</v>
      </c>
      <c r="F6" s="93">
        <v>137818</v>
      </c>
      <c r="G6" s="93">
        <v>522701</v>
      </c>
      <c r="H6" s="310">
        <v>0.47815292631409473</v>
      </c>
      <c r="I6" s="311">
        <v>20.414020699082212</v>
      </c>
      <c r="J6" s="93">
        <v>31973</v>
      </c>
      <c r="K6" s="93">
        <v>5398</v>
      </c>
      <c r="L6" s="93">
        <v>8399</v>
      </c>
      <c r="M6" s="93">
        <v>2169</v>
      </c>
      <c r="N6" s="93">
        <v>0</v>
      </c>
      <c r="O6" s="93">
        <v>47939</v>
      </c>
      <c r="P6" s="312">
        <v>4.3853317928550718E-2</v>
      </c>
      <c r="Q6" s="313">
        <v>1.8722515133762936</v>
      </c>
    </row>
    <row r="7" spans="1:17" ht="13" x14ac:dyDescent="0.3">
      <c r="A7" s="306" t="s">
        <v>229</v>
      </c>
      <c r="B7" s="314"/>
      <c r="C7" s="308">
        <v>124672</v>
      </c>
      <c r="D7" s="309"/>
      <c r="E7" s="93">
        <v>2889811</v>
      </c>
      <c r="F7" s="93">
        <v>833240</v>
      </c>
      <c r="G7" s="93">
        <v>3723051</v>
      </c>
      <c r="H7" s="310">
        <v>0.51838869234727858</v>
      </c>
      <c r="I7" s="311">
        <v>29.862767902977414</v>
      </c>
      <c r="J7" s="93">
        <v>327403</v>
      </c>
      <c r="K7" s="93">
        <v>35594</v>
      </c>
      <c r="L7" s="93">
        <v>0</v>
      </c>
      <c r="M7" s="93">
        <v>59072</v>
      </c>
      <c r="N7" s="93">
        <v>0</v>
      </c>
      <c r="O7" s="93">
        <v>422069</v>
      </c>
      <c r="P7" s="312">
        <v>5.876787532330971E-2</v>
      </c>
      <c r="Q7" s="313">
        <v>3.3854353824435317</v>
      </c>
    </row>
    <row r="8" spans="1:17" ht="13" x14ac:dyDescent="0.3">
      <c r="A8" s="306" t="s">
        <v>230</v>
      </c>
      <c r="B8" s="314"/>
      <c r="C8" s="308">
        <v>22300</v>
      </c>
      <c r="D8" s="309"/>
      <c r="E8" s="93">
        <v>501176</v>
      </c>
      <c r="F8" s="93">
        <v>220564</v>
      </c>
      <c r="G8" s="93">
        <v>721740</v>
      </c>
      <c r="H8" s="310">
        <v>0.67533502882904128</v>
      </c>
      <c r="I8" s="311">
        <v>32.365022421524664</v>
      </c>
      <c r="J8" s="93">
        <v>18200</v>
      </c>
      <c r="K8" s="93">
        <v>1900</v>
      </c>
      <c r="L8" s="93">
        <v>13000</v>
      </c>
      <c r="M8" s="93">
        <v>10000</v>
      </c>
      <c r="N8" s="93">
        <v>0</v>
      </c>
      <c r="O8" s="93">
        <v>43100</v>
      </c>
      <c r="P8" s="312">
        <v>4.0328843825382654E-2</v>
      </c>
      <c r="Q8" s="313">
        <v>1.9327354260089686</v>
      </c>
    </row>
    <row r="9" spans="1:17" ht="13" x14ac:dyDescent="0.3">
      <c r="A9" s="306" t="s">
        <v>32</v>
      </c>
      <c r="B9" s="314"/>
      <c r="C9" s="308">
        <v>31585</v>
      </c>
      <c r="D9" s="309"/>
      <c r="E9" s="93">
        <v>188650</v>
      </c>
      <c r="F9" s="93">
        <v>16894</v>
      </c>
      <c r="G9" s="93">
        <v>205544</v>
      </c>
      <c r="H9" s="310">
        <v>0.53367813764131</v>
      </c>
      <c r="I9" s="311">
        <v>6.507646034510052</v>
      </c>
      <c r="J9" s="93">
        <v>13201</v>
      </c>
      <c r="K9" s="93">
        <v>1602</v>
      </c>
      <c r="L9" s="93">
        <v>3000</v>
      </c>
      <c r="M9" s="93">
        <v>0</v>
      </c>
      <c r="N9" s="93">
        <v>0</v>
      </c>
      <c r="O9" s="93">
        <v>17803</v>
      </c>
      <c r="P9" s="312">
        <v>4.6224029329137523E-2</v>
      </c>
      <c r="Q9" s="313">
        <v>0.56365363305366467</v>
      </c>
    </row>
    <row r="10" spans="1:17" ht="13" x14ac:dyDescent="0.3">
      <c r="A10" s="306" t="s">
        <v>231</v>
      </c>
      <c r="B10" s="314"/>
      <c r="C10" s="308">
        <v>40462</v>
      </c>
      <c r="D10" s="309"/>
      <c r="E10" s="93">
        <v>266825</v>
      </c>
      <c r="F10" s="93">
        <v>104802</v>
      </c>
      <c r="G10" s="93">
        <v>371627</v>
      </c>
      <c r="H10" s="310">
        <v>0.57729542142921497</v>
      </c>
      <c r="I10" s="311">
        <v>9.1845929514112008</v>
      </c>
      <c r="J10" s="93">
        <v>47534</v>
      </c>
      <c r="K10" s="93">
        <v>5139</v>
      </c>
      <c r="L10" s="93">
        <v>41769</v>
      </c>
      <c r="M10" s="93">
        <v>6067</v>
      </c>
      <c r="N10" s="93">
        <v>0</v>
      </c>
      <c r="O10" s="93">
        <v>100509</v>
      </c>
      <c r="P10" s="312">
        <v>0.15613339588466116</v>
      </c>
      <c r="Q10" s="313">
        <v>2.4840344026493995</v>
      </c>
    </row>
    <row r="11" spans="1:17" ht="13" x14ac:dyDescent="0.3">
      <c r="A11" s="306" t="s">
        <v>232</v>
      </c>
      <c r="B11" s="314" t="s">
        <v>295</v>
      </c>
      <c r="C11" s="308">
        <v>37253</v>
      </c>
      <c r="D11" s="309"/>
      <c r="E11" s="93">
        <v>785897</v>
      </c>
      <c r="F11" s="93">
        <v>290742</v>
      </c>
      <c r="G11" s="93">
        <v>1076639</v>
      </c>
      <c r="H11" s="310">
        <v>0.67732995959822184</v>
      </c>
      <c r="I11" s="311">
        <v>28.900732826886426</v>
      </c>
      <c r="J11" s="93">
        <v>67122</v>
      </c>
      <c r="K11" s="93">
        <v>10967</v>
      </c>
      <c r="L11" s="93">
        <v>43532</v>
      </c>
      <c r="M11" s="93">
        <v>35198</v>
      </c>
      <c r="N11" s="93">
        <v>2176</v>
      </c>
      <c r="O11" s="93">
        <v>158995</v>
      </c>
      <c r="P11" s="312">
        <v>0.10002617119231171</v>
      </c>
      <c r="Q11" s="313">
        <v>4.2679784178455424</v>
      </c>
    </row>
    <row r="12" spans="1:17" ht="13" x14ac:dyDescent="0.3">
      <c r="A12" s="306" t="s">
        <v>33</v>
      </c>
      <c r="B12" s="314" t="s">
        <v>295</v>
      </c>
      <c r="C12" s="308">
        <v>13308</v>
      </c>
      <c r="D12" s="309"/>
      <c r="E12" s="93">
        <v>517693</v>
      </c>
      <c r="F12" s="93">
        <v>74775</v>
      </c>
      <c r="G12" s="93">
        <v>592468</v>
      </c>
      <c r="H12" s="310">
        <v>0.437638177406309</v>
      </c>
      <c r="I12" s="311">
        <v>44.519687406071533</v>
      </c>
      <c r="J12" s="93">
        <v>31659</v>
      </c>
      <c r="K12" s="93">
        <v>5151</v>
      </c>
      <c r="L12" s="93">
        <v>21506</v>
      </c>
      <c r="M12" s="93">
        <v>8005</v>
      </c>
      <c r="N12" s="93">
        <v>1923</v>
      </c>
      <c r="O12" s="93">
        <v>68244</v>
      </c>
      <c r="P12" s="312">
        <v>5.0409777032542097E-2</v>
      </c>
      <c r="Q12" s="313">
        <v>5.1280432822362485</v>
      </c>
    </row>
    <row r="13" spans="1:17" ht="13" x14ac:dyDescent="0.3">
      <c r="A13" s="306" t="s">
        <v>233</v>
      </c>
      <c r="B13" s="314"/>
      <c r="C13" s="308">
        <v>127185</v>
      </c>
      <c r="D13" s="309"/>
      <c r="E13" s="93">
        <v>3119398</v>
      </c>
      <c r="F13" s="93">
        <v>1066928</v>
      </c>
      <c r="G13" s="93">
        <v>4186326</v>
      </c>
      <c r="H13" s="310">
        <v>0.63829275321217993</v>
      </c>
      <c r="I13" s="311">
        <v>32.915249439792426</v>
      </c>
      <c r="J13" s="93">
        <v>340157</v>
      </c>
      <c r="K13" s="93">
        <v>37986</v>
      </c>
      <c r="L13" s="93">
        <v>292447</v>
      </c>
      <c r="M13" s="93">
        <v>100403</v>
      </c>
      <c r="N13" s="93">
        <v>19927</v>
      </c>
      <c r="O13" s="93">
        <v>790920</v>
      </c>
      <c r="P13" s="312">
        <v>0.1205922578343343</v>
      </c>
      <c r="Q13" s="313">
        <v>6.2186578605967684</v>
      </c>
    </row>
    <row r="14" spans="1:17" ht="13" x14ac:dyDescent="0.3">
      <c r="A14" s="306" t="s">
        <v>34</v>
      </c>
      <c r="B14" s="314"/>
      <c r="C14" s="308">
        <v>203112</v>
      </c>
      <c r="D14" s="309"/>
      <c r="E14" s="93">
        <v>4319162</v>
      </c>
      <c r="F14" s="93">
        <v>1857428</v>
      </c>
      <c r="G14" s="93">
        <v>6176590</v>
      </c>
      <c r="H14" s="310">
        <v>0.5971168661474231</v>
      </c>
      <c r="I14" s="311">
        <v>30.409773917838432</v>
      </c>
      <c r="J14" s="93">
        <v>280018</v>
      </c>
      <c r="K14" s="93">
        <v>43818</v>
      </c>
      <c r="L14" s="93">
        <v>791604</v>
      </c>
      <c r="M14" s="93">
        <v>254638</v>
      </c>
      <c r="N14" s="93">
        <v>20377</v>
      </c>
      <c r="O14" s="93">
        <v>1390455</v>
      </c>
      <c r="P14" s="312">
        <v>0.13442111782051508</v>
      </c>
      <c r="Q14" s="313">
        <v>6.8457550514002126</v>
      </c>
    </row>
    <row r="15" spans="1:17" ht="13" x14ac:dyDescent="0.3">
      <c r="A15" s="315" t="s">
        <v>35</v>
      </c>
      <c r="B15" s="307" t="s">
        <v>295</v>
      </c>
      <c r="C15" s="308">
        <v>9960</v>
      </c>
      <c r="D15" s="309"/>
      <c r="E15" s="93">
        <v>149399</v>
      </c>
      <c r="F15" s="93">
        <v>51226</v>
      </c>
      <c r="G15" s="93">
        <v>200625</v>
      </c>
      <c r="H15" s="310">
        <v>0.59809325634016119</v>
      </c>
      <c r="I15" s="311">
        <v>20.143072289156628</v>
      </c>
      <c r="J15" s="93">
        <v>29807</v>
      </c>
      <c r="K15" s="93">
        <v>2075</v>
      </c>
      <c r="L15" s="93">
        <v>3850</v>
      </c>
      <c r="M15" s="93">
        <v>95</v>
      </c>
      <c r="N15" s="93">
        <v>0</v>
      </c>
      <c r="O15" s="93">
        <v>35827</v>
      </c>
      <c r="P15" s="312">
        <v>0.10680566776273621</v>
      </c>
      <c r="Q15" s="313">
        <v>3.5970883534136546</v>
      </c>
    </row>
    <row r="16" spans="1:17" ht="13" x14ac:dyDescent="0.3">
      <c r="A16" s="306" t="s">
        <v>36</v>
      </c>
      <c r="B16" s="314"/>
      <c r="C16" s="308">
        <v>6968</v>
      </c>
      <c r="D16" s="309"/>
      <c r="E16" s="93">
        <v>417679</v>
      </c>
      <c r="F16" s="93">
        <v>214108</v>
      </c>
      <c r="G16" s="93">
        <v>631787</v>
      </c>
      <c r="H16" s="310">
        <v>0.61561000040924585</v>
      </c>
      <c r="I16" s="311">
        <v>90.669776119402982</v>
      </c>
      <c r="J16" s="93">
        <v>36695</v>
      </c>
      <c r="K16" s="93">
        <v>2081</v>
      </c>
      <c r="L16" s="93">
        <v>5000</v>
      </c>
      <c r="M16" s="93">
        <v>33679</v>
      </c>
      <c r="N16" s="93">
        <v>0</v>
      </c>
      <c r="O16" s="93">
        <v>77455</v>
      </c>
      <c r="P16" s="312">
        <v>7.547175326763314E-2</v>
      </c>
      <c r="Q16" s="313">
        <v>11.115815154994259</v>
      </c>
    </row>
    <row r="17" spans="1:17" ht="13" x14ac:dyDescent="0.3">
      <c r="A17" s="306" t="s">
        <v>234</v>
      </c>
      <c r="B17" s="314"/>
      <c r="C17" s="308">
        <v>9608</v>
      </c>
      <c r="D17" s="309"/>
      <c r="E17" s="93">
        <v>150766</v>
      </c>
      <c r="F17" s="93">
        <v>19961</v>
      </c>
      <c r="G17" s="93">
        <v>170727</v>
      </c>
      <c r="H17" s="310">
        <v>0.50768997448569952</v>
      </c>
      <c r="I17" s="311">
        <v>17.769254787676935</v>
      </c>
      <c r="J17" s="93">
        <v>39884</v>
      </c>
      <c r="K17" s="93">
        <v>2561</v>
      </c>
      <c r="L17" s="93">
        <v>3000</v>
      </c>
      <c r="M17" s="93">
        <v>6709</v>
      </c>
      <c r="N17" s="93">
        <v>3000</v>
      </c>
      <c r="O17" s="93">
        <v>55154</v>
      </c>
      <c r="P17" s="312">
        <v>0.16401115730250207</v>
      </c>
      <c r="Q17" s="313">
        <v>5.7404246461282264</v>
      </c>
    </row>
    <row r="18" spans="1:17" ht="13" x14ac:dyDescent="0.3">
      <c r="A18" s="306" t="s">
        <v>235</v>
      </c>
      <c r="B18" s="314"/>
      <c r="C18" s="308">
        <v>15944</v>
      </c>
      <c r="D18" s="309"/>
      <c r="E18" s="93">
        <v>283646</v>
      </c>
      <c r="F18" s="93">
        <v>53864</v>
      </c>
      <c r="G18" s="93">
        <v>337510</v>
      </c>
      <c r="H18" s="310">
        <v>0.57974574393346257</v>
      </c>
      <c r="I18" s="311">
        <v>21.168464626191671</v>
      </c>
      <c r="J18" s="93">
        <v>22591</v>
      </c>
      <c r="K18" s="93">
        <v>2707</v>
      </c>
      <c r="L18" s="93">
        <v>12361</v>
      </c>
      <c r="M18" s="93">
        <v>8058</v>
      </c>
      <c r="N18" s="93">
        <v>0</v>
      </c>
      <c r="O18" s="93">
        <v>45717</v>
      </c>
      <c r="P18" s="312">
        <v>7.8528743371770057E-2</v>
      </c>
      <c r="Q18" s="313">
        <v>2.86734821876568</v>
      </c>
    </row>
    <row r="19" spans="1:17" ht="13" x14ac:dyDescent="0.3">
      <c r="A19" s="306" t="s">
        <v>236</v>
      </c>
      <c r="B19" s="307" t="s">
        <v>295</v>
      </c>
      <c r="C19" s="308">
        <v>19572</v>
      </c>
      <c r="D19" s="309"/>
      <c r="E19" s="93">
        <v>444787</v>
      </c>
      <c r="F19" s="93">
        <v>50696</v>
      </c>
      <c r="G19" s="93">
        <v>495483</v>
      </c>
      <c r="H19" s="310">
        <v>0.57028237715201224</v>
      </c>
      <c r="I19" s="311">
        <v>25.315910484365421</v>
      </c>
      <c r="J19" s="93">
        <v>55592</v>
      </c>
      <c r="K19" s="93">
        <v>6655</v>
      </c>
      <c r="L19" s="93">
        <v>17578</v>
      </c>
      <c r="M19" s="93">
        <v>5057</v>
      </c>
      <c r="N19" s="93">
        <v>0</v>
      </c>
      <c r="O19" s="93">
        <v>84882</v>
      </c>
      <c r="P19" s="312">
        <v>9.7696003167448933E-2</v>
      </c>
      <c r="Q19" s="313">
        <v>4.336909871244635</v>
      </c>
    </row>
    <row r="20" spans="1:17" ht="13" x14ac:dyDescent="0.3">
      <c r="A20" s="306" t="s">
        <v>62</v>
      </c>
      <c r="B20" s="314" t="s">
        <v>295</v>
      </c>
      <c r="C20" s="308">
        <v>27436</v>
      </c>
      <c r="D20" s="309"/>
      <c r="E20" s="93">
        <v>1156369</v>
      </c>
      <c r="F20" s="93">
        <v>346862</v>
      </c>
      <c r="G20" s="93">
        <v>1503231</v>
      </c>
      <c r="H20" s="310">
        <v>0.74992142749528812</v>
      </c>
      <c r="I20" s="311">
        <v>54.790457792681146</v>
      </c>
      <c r="J20" s="93">
        <v>92152</v>
      </c>
      <c r="K20" s="93">
        <v>4672</v>
      </c>
      <c r="L20" s="93">
        <v>27192</v>
      </c>
      <c r="M20" s="93">
        <v>37090</v>
      </c>
      <c r="N20" s="93">
        <v>0</v>
      </c>
      <c r="O20" s="93">
        <v>161106</v>
      </c>
      <c r="P20" s="312">
        <v>8.0371440914973072E-2</v>
      </c>
      <c r="Q20" s="313">
        <v>5.8720658988190699</v>
      </c>
    </row>
    <row r="21" spans="1:17" ht="13" x14ac:dyDescent="0.3">
      <c r="A21" s="306" t="s">
        <v>237</v>
      </c>
      <c r="B21" s="314"/>
      <c r="C21" s="308">
        <v>440956</v>
      </c>
      <c r="D21" s="309"/>
      <c r="E21" s="93">
        <v>14826662</v>
      </c>
      <c r="F21" s="93">
        <v>8439772</v>
      </c>
      <c r="G21" s="93">
        <v>23266434</v>
      </c>
      <c r="H21" s="310">
        <v>0.60843358575472928</v>
      </c>
      <c r="I21" s="311">
        <v>52.763618138771214</v>
      </c>
      <c r="J21" s="93">
        <v>2062198</v>
      </c>
      <c r="K21" s="93">
        <v>173105</v>
      </c>
      <c r="L21" s="93">
        <v>2241000</v>
      </c>
      <c r="M21" s="93">
        <v>704660</v>
      </c>
      <c r="N21" s="93">
        <v>9120</v>
      </c>
      <c r="O21" s="93">
        <v>5190083</v>
      </c>
      <c r="P21" s="312">
        <v>0.13572431469535309</v>
      </c>
      <c r="Q21" s="313">
        <v>11.770070029662824</v>
      </c>
    </row>
    <row r="22" spans="1:17" ht="13" x14ac:dyDescent="0.3">
      <c r="A22" s="306" t="s">
        <v>238</v>
      </c>
      <c r="B22" s="314"/>
      <c r="C22" s="308">
        <v>7037</v>
      </c>
      <c r="D22" s="309"/>
      <c r="E22" s="93">
        <v>212175</v>
      </c>
      <c r="F22" s="93">
        <v>66613</v>
      </c>
      <c r="G22" s="93">
        <v>278788</v>
      </c>
      <c r="H22" s="310">
        <v>0.75869763998954975</v>
      </c>
      <c r="I22" s="311">
        <v>39.617450618161151</v>
      </c>
      <c r="J22" s="93">
        <v>10504</v>
      </c>
      <c r="K22" s="93">
        <v>1082</v>
      </c>
      <c r="L22" s="93">
        <v>470</v>
      </c>
      <c r="M22" s="93">
        <v>4626</v>
      </c>
      <c r="N22" s="93">
        <v>0</v>
      </c>
      <c r="O22" s="93">
        <v>16682</v>
      </c>
      <c r="P22" s="312">
        <v>4.5398632761473483E-2</v>
      </c>
      <c r="Q22" s="313">
        <v>2.3706124769077732</v>
      </c>
    </row>
    <row r="23" spans="1:17" ht="13" x14ac:dyDescent="0.3">
      <c r="A23" s="306" t="s">
        <v>239</v>
      </c>
      <c r="B23" s="314"/>
      <c r="C23" s="308">
        <v>33443</v>
      </c>
      <c r="D23" s="309"/>
      <c r="E23" s="93">
        <v>518605</v>
      </c>
      <c r="F23" s="93">
        <v>190713</v>
      </c>
      <c r="G23" s="93">
        <v>709318</v>
      </c>
      <c r="H23" s="310">
        <v>0.71753956837443422</v>
      </c>
      <c r="I23" s="311">
        <v>21.209759889962026</v>
      </c>
      <c r="J23" s="93">
        <v>40222</v>
      </c>
      <c r="K23" s="93">
        <v>5554</v>
      </c>
      <c r="L23" s="93">
        <v>12181</v>
      </c>
      <c r="M23" s="93">
        <v>10842</v>
      </c>
      <c r="N23" s="93">
        <v>0</v>
      </c>
      <c r="O23" s="93">
        <v>68799</v>
      </c>
      <c r="P23" s="312">
        <v>6.9596435963267117E-2</v>
      </c>
      <c r="Q23" s="313">
        <v>2.0572018060580688</v>
      </c>
    </row>
    <row r="24" spans="1:17" ht="13" x14ac:dyDescent="0.3">
      <c r="A24" s="306" t="s">
        <v>289</v>
      </c>
      <c r="B24" s="314" t="s">
        <v>295</v>
      </c>
      <c r="C24" s="308">
        <v>20156</v>
      </c>
      <c r="D24" s="309"/>
      <c r="E24" s="93">
        <v>393136</v>
      </c>
      <c r="F24" s="93">
        <v>75353</v>
      </c>
      <c r="G24" s="93">
        <v>468489</v>
      </c>
      <c r="H24" s="310">
        <v>0.70633652260179169</v>
      </c>
      <c r="I24" s="311">
        <v>23.243153403453068</v>
      </c>
      <c r="J24" s="93">
        <v>34789</v>
      </c>
      <c r="K24" s="93">
        <v>1946</v>
      </c>
      <c r="L24" s="93">
        <v>8728</v>
      </c>
      <c r="M24" s="93">
        <v>15055</v>
      </c>
      <c r="N24" s="93">
        <v>0</v>
      </c>
      <c r="O24" s="93">
        <v>60518</v>
      </c>
      <c r="P24" s="312">
        <v>9.1242427623306491E-2</v>
      </c>
      <c r="Q24" s="313">
        <v>3.0024806509228021</v>
      </c>
    </row>
    <row r="25" spans="1:17" ht="13" x14ac:dyDescent="0.3">
      <c r="A25" s="306" t="s">
        <v>240</v>
      </c>
      <c r="B25" s="314"/>
      <c r="C25" s="308">
        <v>22482</v>
      </c>
      <c r="D25" s="309"/>
      <c r="E25" s="93">
        <v>283189</v>
      </c>
      <c r="F25" s="93">
        <v>25767</v>
      </c>
      <c r="G25" s="93">
        <v>308956</v>
      </c>
      <c r="H25" s="310">
        <v>0.56454963902050392</v>
      </c>
      <c r="I25" s="311">
        <v>13.742371675117871</v>
      </c>
      <c r="J25" s="93">
        <v>19566</v>
      </c>
      <c r="K25" s="93">
        <v>3076</v>
      </c>
      <c r="L25" s="93">
        <v>8910</v>
      </c>
      <c r="M25" s="93">
        <v>5629</v>
      </c>
      <c r="N25" s="93">
        <v>0</v>
      </c>
      <c r="O25" s="93">
        <v>37181</v>
      </c>
      <c r="P25" s="312">
        <v>6.7940160179512155E-2</v>
      </c>
      <c r="Q25" s="313">
        <v>1.6538119384396406</v>
      </c>
    </row>
    <row r="26" spans="1:17" ht="13" x14ac:dyDescent="0.3">
      <c r="A26" s="306" t="s">
        <v>37</v>
      </c>
      <c r="B26" s="314"/>
      <c r="C26" s="308">
        <v>70941</v>
      </c>
      <c r="D26" s="309"/>
      <c r="E26" s="93">
        <v>976065</v>
      </c>
      <c r="F26" s="93">
        <v>329017</v>
      </c>
      <c r="G26" s="93">
        <v>1305082</v>
      </c>
      <c r="H26" s="310">
        <v>0.60596248190352198</v>
      </c>
      <c r="I26" s="311">
        <v>18.396724038285335</v>
      </c>
      <c r="J26" s="93">
        <v>147696</v>
      </c>
      <c r="K26" s="93">
        <v>11680</v>
      </c>
      <c r="L26" s="93">
        <v>78126</v>
      </c>
      <c r="M26" s="93">
        <v>26641</v>
      </c>
      <c r="N26" s="93">
        <v>0</v>
      </c>
      <c r="O26" s="93">
        <v>264143</v>
      </c>
      <c r="P26" s="312">
        <v>0.12264420768767173</v>
      </c>
      <c r="Q26" s="313">
        <v>3.7234180516203605</v>
      </c>
    </row>
    <row r="27" spans="1:17" ht="13" x14ac:dyDescent="0.3">
      <c r="A27" s="306" t="s">
        <v>241</v>
      </c>
      <c r="B27" s="314"/>
      <c r="C27" s="308">
        <v>32721</v>
      </c>
      <c r="D27" s="309"/>
      <c r="E27" s="93">
        <v>1202920</v>
      </c>
      <c r="F27" s="93">
        <v>352811</v>
      </c>
      <c r="G27" s="93">
        <v>1555731</v>
      </c>
      <c r="H27" s="310">
        <v>0.69367796718995789</v>
      </c>
      <c r="I27" s="311">
        <v>47.545337856422478</v>
      </c>
      <c r="J27" s="93">
        <v>106489</v>
      </c>
      <c r="K27" s="93">
        <v>12492</v>
      </c>
      <c r="L27" s="93">
        <v>7488</v>
      </c>
      <c r="M27" s="93">
        <v>18549</v>
      </c>
      <c r="N27" s="93">
        <v>0</v>
      </c>
      <c r="O27" s="93">
        <v>145018</v>
      </c>
      <c r="P27" s="312">
        <v>6.4661430186808214E-2</v>
      </c>
      <c r="Q27" s="313">
        <v>4.4319550135998291</v>
      </c>
    </row>
    <row r="28" spans="1:17" ht="13" x14ac:dyDescent="0.3">
      <c r="A28" s="306" t="s">
        <v>38</v>
      </c>
      <c r="B28" s="314"/>
      <c r="C28" s="308">
        <v>15902</v>
      </c>
      <c r="D28" s="309"/>
      <c r="E28" s="93">
        <v>496607</v>
      </c>
      <c r="F28" s="93">
        <v>182369</v>
      </c>
      <c r="G28" s="93">
        <v>678976</v>
      </c>
      <c r="H28" s="310">
        <v>0.56014882830707802</v>
      </c>
      <c r="I28" s="311">
        <v>42.697522324235948</v>
      </c>
      <c r="J28" s="93">
        <v>74444</v>
      </c>
      <c r="K28" s="93">
        <v>4150</v>
      </c>
      <c r="L28" s="93">
        <v>20000</v>
      </c>
      <c r="M28" s="93">
        <v>20963</v>
      </c>
      <c r="N28" s="93">
        <v>0</v>
      </c>
      <c r="O28" s="93">
        <v>119557</v>
      </c>
      <c r="P28" s="312">
        <v>9.8633403045040369E-2</v>
      </c>
      <c r="Q28" s="313">
        <v>7.5183624701295431</v>
      </c>
    </row>
    <row r="29" spans="1:17" ht="13" x14ac:dyDescent="0.3">
      <c r="A29" s="306" t="s">
        <v>242</v>
      </c>
      <c r="B29" s="314"/>
      <c r="C29" s="308">
        <v>31582</v>
      </c>
      <c r="D29" s="309"/>
      <c r="E29" s="93">
        <v>419820</v>
      </c>
      <c r="F29" s="93">
        <v>144151</v>
      </c>
      <c r="G29" s="93">
        <v>563971</v>
      </c>
      <c r="H29" s="310">
        <v>0.56631554636193837</v>
      </c>
      <c r="I29" s="311">
        <v>17.85735545563929</v>
      </c>
      <c r="J29" s="93">
        <v>48568</v>
      </c>
      <c r="K29" s="93">
        <v>5756</v>
      </c>
      <c r="L29" s="93">
        <v>20803</v>
      </c>
      <c r="M29" s="93">
        <v>9531</v>
      </c>
      <c r="N29" s="93">
        <v>267</v>
      </c>
      <c r="O29" s="93">
        <v>84925</v>
      </c>
      <c r="P29" s="312">
        <v>8.527805113168517E-2</v>
      </c>
      <c r="Q29" s="313">
        <v>2.689031726933063</v>
      </c>
    </row>
    <row r="30" spans="1:17" ht="13" x14ac:dyDescent="0.3">
      <c r="A30" s="306" t="s">
        <v>39</v>
      </c>
      <c r="B30" s="314"/>
      <c r="C30" s="308">
        <v>434051</v>
      </c>
      <c r="D30" s="309"/>
      <c r="E30" s="93">
        <v>7740563</v>
      </c>
      <c r="F30" s="93">
        <v>3092457</v>
      </c>
      <c r="G30" s="93">
        <v>10833020</v>
      </c>
      <c r="H30" s="310">
        <v>0.59960355280362154</v>
      </c>
      <c r="I30" s="311">
        <v>24.957942730232162</v>
      </c>
      <c r="J30" s="93">
        <v>714031</v>
      </c>
      <c r="K30" s="93">
        <v>180814</v>
      </c>
      <c r="L30" s="93">
        <v>506975</v>
      </c>
      <c r="M30" s="93">
        <v>1018752</v>
      </c>
      <c r="N30" s="93">
        <v>45740</v>
      </c>
      <c r="O30" s="93">
        <v>2466312</v>
      </c>
      <c r="P30" s="312">
        <v>0.13650943481339511</v>
      </c>
      <c r="Q30" s="313">
        <v>5.6820788340540629</v>
      </c>
    </row>
    <row r="31" spans="1:17" ht="13" x14ac:dyDescent="0.3">
      <c r="A31" s="306" t="s">
        <v>243</v>
      </c>
      <c r="B31" s="314"/>
      <c r="C31" s="308">
        <v>10002</v>
      </c>
      <c r="D31" s="309"/>
      <c r="E31" s="93">
        <v>125992</v>
      </c>
      <c r="F31" s="93">
        <v>55388</v>
      </c>
      <c r="G31" s="93">
        <v>181380</v>
      </c>
      <c r="H31" s="310">
        <v>0.66814750964205594</v>
      </c>
      <c r="I31" s="311">
        <v>18.134373125374925</v>
      </c>
      <c r="J31" s="93">
        <v>19912</v>
      </c>
      <c r="K31" s="93">
        <v>2372</v>
      </c>
      <c r="L31" s="93">
        <v>11678</v>
      </c>
      <c r="M31" s="93">
        <v>0</v>
      </c>
      <c r="N31" s="93">
        <v>0</v>
      </c>
      <c r="O31" s="93">
        <v>33962</v>
      </c>
      <c r="P31" s="312">
        <v>0.12510544559743911</v>
      </c>
      <c r="Q31" s="313">
        <v>3.395520895820836</v>
      </c>
    </row>
    <row r="32" spans="1:17" ht="13" x14ac:dyDescent="0.3">
      <c r="A32" s="306" t="s">
        <v>63</v>
      </c>
      <c r="B32" s="314"/>
      <c r="C32" s="308">
        <v>1218</v>
      </c>
      <c r="D32" s="309"/>
      <c r="E32" s="93">
        <v>26139</v>
      </c>
      <c r="F32" s="93">
        <v>12662</v>
      </c>
      <c r="G32" s="93">
        <v>38801</v>
      </c>
      <c r="H32" s="310">
        <v>0.68123321101883882</v>
      </c>
      <c r="I32" s="311">
        <v>31.856321839080461</v>
      </c>
      <c r="J32" s="93">
        <v>4114</v>
      </c>
      <c r="K32" s="93">
        <v>0</v>
      </c>
      <c r="L32" s="93">
        <v>0</v>
      </c>
      <c r="M32" s="93">
        <v>0</v>
      </c>
      <c r="N32" s="93">
        <v>0</v>
      </c>
      <c r="O32" s="93">
        <v>4114</v>
      </c>
      <c r="P32" s="312">
        <v>7.2229927840300578E-2</v>
      </c>
      <c r="Q32" s="313">
        <v>3.3776683087027917</v>
      </c>
    </row>
    <row r="33" spans="1:17" ht="13" x14ac:dyDescent="0.3">
      <c r="A33" s="315" t="s">
        <v>40</v>
      </c>
      <c r="B33" s="307"/>
      <c r="C33" s="308">
        <v>242782</v>
      </c>
      <c r="D33" s="309"/>
      <c r="E33" s="93">
        <v>4807862</v>
      </c>
      <c r="F33" s="93">
        <v>1517463</v>
      </c>
      <c r="G33" s="93">
        <v>6325325</v>
      </c>
      <c r="H33" s="310">
        <v>0.57615461829099002</v>
      </c>
      <c r="I33" s="311">
        <v>26.05351714707021</v>
      </c>
      <c r="J33" s="93">
        <v>445352</v>
      </c>
      <c r="K33" s="93">
        <v>23056</v>
      </c>
      <c r="L33" s="93">
        <v>398565</v>
      </c>
      <c r="M33" s="93">
        <v>285112</v>
      </c>
      <c r="N33" s="93">
        <v>0</v>
      </c>
      <c r="O33" s="93">
        <v>1152085</v>
      </c>
      <c r="P33" s="312">
        <v>0.10493991904191093</v>
      </c>
      <c r="Q33" s="313">
        <v>4.7453476781639496</v>
      </c>
    </row>
    <row r="34" spans="1:17" ht="13" x14ac:dyDescent="0.3">
      <c r="A34" s="306" t="s">
        <v>41</v>
      </c>
      <c r="B34" s="314"/>
      <c r="C34" s="308">
        <v>98115</v>
      </c>
      <c r="D34" s="309"/>
      <c r="E34" s="93">
        <v>3084153</v>
      </c>
      <c r="F34" s="93">
        <v>1091859</v>
      </c>
      <c r="G34" s="93">
        <v>4176012</v>
      </c>
      <c r="H34" s="310">
        <v>0.7231561519267744</v>
      </c>
      <c r="I34" s="311">
        <v>42.562421648066042</v>
      </c>
      <c r="J34" s="93">
        <v>240878</v>
      </c>
      <c r="K34" s="93">
        <v>26515</v>
      </c>
      <c r="L34" s="93">
        <v>126741</v>
      </c>
      <c r="M34" s="93">
        <v>118567</v>
      </c>
      <c r="N34" s="93">
        <v>0</v>
      </c>
      <c r="O34" s="93">
        <v>512701</v>
      </c>
      <c r="P34" s="312">
        <v>8.8783959971621057E-2</v>
      </c>
      <c r="Q34" s="313">
        <v>5.2255108800896908</v>
      </c>
    </row>
    <row r="35" spans="1:17" ht="13" x14ac:dyDescent="0.3">
      <c r="A35" s="306" t="s">
        <v>42</v>
      </c>
      <c r="B35" s="314"/>
      <c r="C35" s="308">
        <v>14917</v>
      </c>
      <c r="D35" s="309"/>
      <c r="E35" s="93">
        <v>235947</v>
      </c>
      <c r="F35" s="93">
        <v>73890</v>
      </c>
      <c r="G35" s="93">
        <v>309837</v>
      </c>
      <c r="H35" s="310">
        <v>0.68601736758434706</v>
      </c>
      <c r="I35" s="311">
        <v>20.770731380304351</v>
      </c>
      <c r="J35" s="93">
        <v>21481</v>
      </c>
      <c r="K35" s="93">
        <v>5949</v>
      </c>
      <c r="L35" s="93">
        <v>8179</v>
      </c>
      <c r="M35" s="93">
        <v>3622</v>
      </c>
      <c r="N35" s="93">
        <v>0</v>
      </c>
      <c r="O35" s="93">
        <v>39231</v>
      </c>
      <c r="P35" s="312">
        <v>8.6862277093121609E-2</v>
      </c>
      <c r="Q35" s="313">
        <v>2.6299524032982502</v>
      </c>
    </row>
    <row r="36" spans="1:17" ht="13" x14ac:dyDescent="0.3">
      <c r="A36" s="306" t="s">
        <v>43</v>
      </c>
      <c r="B36" s="314"/>
      <c r="C36" s="308">
        <v>47196</v>
      </c>
      <c r="D36" s="309"/>
      <c r="E36" s="93">
        <v>1043361</v>
      </c>
      <c r="F36" s="93">
        <v>370057</v>
      </c>
      <c r="G36" s="93">
        <v>1413418</v>
      </c>
      <c r="H36" s="310">
        <v>0.65925269476718429</v>
      </c>
      <c r="I36" s="311">
        <v>29.947834562251039</v>
      </c>
      <c r="J36" s="93">
        <v>79939</v>
      </c>
      <c r="K36" s="93">
        <v>24353</v>
      </c>
      <c r="L36" s="93">
        <v>84818</v>
      </c>
      <c r="M36" s="93">
        <v>47180</v>
      </c>
      <c r="N36" s="93">
        <v>4479</v>
      </c>
      <c r="O36" s="93">
        <v>240769</v>
      </c>
      <c r="P36" s="312">
        <v>0.11230054525016675</v>
      </c>
      <c r="Q36" s="313">
        <v>5.1014704635986101</v>
      </c>
    </row>
    <row r="37" spans="1:17" ht="13" x14ac:dyDescent="0.3">
      <c r="A37" s="306" t="s">
        <v>244</v>
      </c>
      <c r="B37" s="314"/>
      <c r="C37" s="308">
        <v>139567</v>
      </c>
      <c r="D37" s="309"/>
      <c r="E37" s="93">
        <v>2183985</v>
      </c>
      <c r="F37" s="93">
        <v>568821</v>
      </c>
      <c r="G37" s="93">
        <v>2752806</v>
      </c>
      <c r="H37" s="310">
        <v>0.61068564443744411</v>
      </c>
      <c r="I37" s="311">
        <v>19.723903214943359</v>
      </c>
      <c r="J37" s="93">
        <v>215339</v>
      </c>
      <c r="K37" s="93">
        <v>6571</v>
      </c>
      <c r="L37" s="93">
        <v>192440</v>
      </c>
      <c r="M37" s="93">
        <v>67002</v>
      </c>
      <c r="N37" s="93">
        <v>1224</v>
      </c>
      <c r="O37" s="93">
        <v>482576</v>
      </c>
      <c r="P37" s="312">
        <v>0.10705521404343206</v>
      </c>
      <c r="Q37" s="313">
        <v>3.457665493992133</v>
      </c>
    </row>
    <row r="38" spans="1:17" ht="13" x14ac:dyDescent="0.3">
      <c r="A38" s="306" t="s">
        <v>44</v>
      </c>
      <c r="B38" s="314"/>
      <c r="C38" s="308">
        <v>11161</v>
      </c>
      <c r="D38" s="309"/>
      <c r="E38" s="93">
        <v>203384</v>
      </c>
      <c r="F38" s="93">
        <v>33346</v>
      </c>
      <c r="G38" s="93">
        <v>236730</v>
      </c>
      <c r="H38" s="310">
        <v>0.41790017211703961</v>
      </c>
      <c r="I38" s="311">
        <v>21.210465012095689</v>
      </c>
      <c r="J38" s="93">
        <v>85125</v>
      </c>
      <c r="K38" s="93">
        <v>9013</v>
      </c>
      <c r="L38" s="93">
        <v>4245</v>
      </c>
      <c r="M38" s="93">
        <v>5000</v>
      </c>
      <c r="N38" s="93">
        <v>13346</v>
      </c>
      <c r="O38" s="93">
        <v>116729</v>
      </c>
      <c r="P38" s="312">
        <v>0.20606205039939979</v>
      </c>
      <c r="Q38" s="313">
        <v>10.45865065854314</v>
      </c>
    </row>
    <row r="39" spans="1:17" ht="13" x14ac:dyDescent="0.3">
      <c r="A39" s="306" t="s">
        <v>45</v>
      </c>
      <c r="B39" s="314" t="s">
        <v>295</v>
      </c>
      <c r="C39" s="308">
        <v>25398</v>
      </c>
      <c r="D39" s="309"/>
      <c r="E39" s="93">
        <v>177221</v>
      </c>
      <c r="F39" s="93">
        <v>63251</v>
      </c>
      <c r="G39" s="93">
        <v>240472</v>
      </c>
      <c r="H39" s="310">
        <v>0.54524718104994407</v>
      </c>
      <c r="I39" s="311">
        <v>9.4681470981967077</v>
      </c>
      <c r="J39" s="93">
        <v>20365</v>
      </c>
      <c r="K39" s="93">
        <v>2162</v>
      </c>
      <c r="L39" s="93">
        <v>3493</v>
      </c>
      <c r="M39" s="93">
        <v>0</v>
      </c>
      <c r="N39" s="93">
        <v>8409</v>
      </c>
      <c r="O39" s="93">
        <v>34429</v>
      </c>
      <c r="P39" s="312">
        <v>7.806445322685604E-2</v>
      </c>
      <c r="Q39" s="313">
        <v>1.3555791794629499</v>
      </c>
    </row>
    <row r="40" spans="1:17" ht="13" x14ac:dyDescent="0.3">
      <c r="A40" s="306" t="s">
        <v>46</v>
      </c>
      <c r="B40" s="314"/>
      <c r="C40" s="308">
        <v>11221</v>
      </c>
      <c r="D40" s="309"/>
      <c r="E40" s="93">
        <v>53183</v>
      </c>
      <c r="F40" s="93">
        <v>24868</v>
      </c>
      <c r="G40" s="93">
        <v>78051</v>
      </c>
      <c r="H40" s="310">
        <v>0.57979616396024303</v>
      </c>
      <c r="I40" s="311">
        <v>6.9557971660279829</v>
      </c>
      <c r="J40" s="93">
        <v>19148</v>
      </c>
      <c r="K40" s="93">
        <v>2550</v>
      </c>
      <c r="L40" s="93">
        <v>0</v>
      </c>
      <c r="M40" s="93">
        <v>3000</v>
      </c>
      <c r="N40" s="93">
        <v>0</v>
      </c>
      <c r="O40" s="93">
        <v>24698</v>
      </c>
      <c r="P40" s="312">
        <v>0.18346729263545736</v>
      </c>
      <c r="Q40" s="313">
        <v>2.2010515996791731</v>
      </c>
    </row>
    <row r="41" spans="1:17" ht="13" x14ac:dyDescent="0.3">
      <c r="A41" s="306" t="s">
        <v>47</v>
      </c>
      <c r="B41" s="314"/>
      <c r="C41" s="308">
        <v>38659</v>
      </c>
      <c r="D41" s="309"/>
      <c r="E41" s="93">
        <v>910856</v>
      </c>
      <c r="F41" s="93">
        <v>449549</v>
      </c>
      <c r="G41" s="93">
        <v>1360405</v>
      </c>
      <c r="H41" s="310">
        <v>0.7288316021592709</v>
      </c>
      <c r="I41" s="311">
        <v>35.189865231899425</v>
      </c>
      <c r="J41" s="93">
        <v>37174</v>
      </c>
      <c r="K41" s="93">
        <v>9173</v>
      </c>
      <c r="L41" s="93">
        <v>59369</v>
      </c>
      <c r="M41" s="93">
        <v>43841</v>
      </c>
      <c r="N41" s="93">
        <v>514</v>
      </c>
      <c r="O41" s="93">
        <v>150071</v>
      </c>
      <c r="P41" s="312">
        <v>8.0399945139604703E-2</v>
      </c>
      <c r="Q41" s="313">
        <v>3.8819162420135025</v>
      </c>
    </row>
    <row r="42" spans="1:17" ht="13" x14ac:dyDescent="0.3">
      <c r="A42" s="306" t="s">
        <v>245</v>
      </c>
      <c r="B42" s="314"/>
      <c r="C42" s="308">
        <v>391006</v>
      </c>
      <c r="D42" s="309"/>
      <c r="E42" s="93">
        <v>7955249</v>
      </c>
      <c r="F42" s="93">
        <v>4374929</v>
      </c>
      <c r="G42" s="93">
        <v>12330178</v>
      </c>
      <c r="H42" s="310">
        <v>0.66427516692433675</v>
      </c>
      <c r="I42" s="311">
        <v>31.534498191843603</v>
      </c>
      <c r="J42" s="93">
        <v>1133867</v>
      </c>
      <c r="K42" s="93">
        <v>106686</v>
      </c>
      <c r="L42" s="93">
        <v>422831</v>
      </c>
      <c r="M42" s="93">
        <v>537071</v>
      </c>
      <c r="N42" s="93">
        <v>500471</v>
      </c>
      <c r="O42" s="93">
        <v>2700926</v>
      </c>
      <c r="P42" s="312">
        <v>0.14550950274199456</v>
      </c>
      <c r="Q42" s="313">
        <v>6.9076331309493968</v>
      </c>
    </row>
    <row r="43" spans="1:17" ht="13" x14ac:dyDescent="0.3">
      <c r="A43" s="306" t="s">
        <v>246</v>
      </c>
      <c r="B43" s="314"/>
      <c r="C43" s="308">
        <v>76210</v>
      </c>
      <c r="D43" s="309"/>
      <c r="E43" s="93">
        <v>287864</v>
      </c>
      <c r="F43" s="93">
        <v>47500</v>
      </c>
      <c r="G43" s="93">
        <v>335364</v>
      </c>
      <c r="H43" s="310">
        <v>0.67656540632577877</v>
      </c>
      <c r="I43" s="311">
        <v>4.4005248655032148</v>
      </c>
      <c r="J43" s="93">
        <v>4100</v>
      </c>
      <c r="K43" s="93">
        <v>250</v>
      </c>
      <c r="L43" s="93">
        <v>19123</v>
      </c>
      <c r="M43" s="93">
        <v>518</v>
      </c>
      <c r="N43" s="93">
        <v>0</v>
      </c>
      <c r="O43" s="93">
        <v>23991</v>
      </c>
      <c r="P43" s="312">
        <v>4.8399591676989061E-2</v>
      </c>
      <c r="Q43" s="313">
        <v>0.31480120719065741</v>
      </c>
    </row>
    <row r="44" spans="1:17" ht="13" x14ac:dyDescent="0.3">
      <c r="A44" s="306" t="s">
        <v>64</v>
      </c>
      <c r="B44" s="314"/>
      <c r="C44" s="308">
        <v>154475</v>
      </c>
      <c r="D44" s="309"/>
      <c r="E44" s="93">
        <v>3682598</v>
      </c>
      <c r="F44" s="93">
        <v>1053825</v>
      </c>
      <c r="G44" s="93">
        <v>4736423</v>
      </c>
      <c r="H44" s="310">
        <v>0.61356523924445983</v>
      </c>
      <c r="I44" s="311">
        <v>30.661420941899983</v>
      </c>
      <c r="J44" s="93">
        <v>381007</v>
      </c>
      <c r="K44" s="93">
        <v>66483</v>
      </c>
      <c r="L44" s="93">
        <v>243258</v>
      </c>
      <c r="M44" s="93">
        <v>217853</v>
      </c>
      <c r="N44" s="93">
        <v>0</v>
      </c>
      <c r="O44" s="93">
        <v>908601</v>
      </c>
      <c r="P44" s="312">
        <v>0.11770190076831301</v>
      </c>
      <c r="Q44" s="313">
        <v>5.881864379349409</v>
      </c>
    </row>
    <row r="45" spans="1:17" ht="13" x14ac:dyDescent="0.3">
      <c r="A45" s="306" t="s">
        <v>247</v>
      </c>
      <c r="B45" s="314"/>
      <c r="C45" s="308">
        <v>23410</v>
      </c>
      <c r="D45" s="309"/>
      <c r="E45" s="93">
        <v>509150</v>
      </c>
      <c r="F45" s="93">
        <v>129919</v>
      </c>
      <c r="G45" s="93">
        <v>639069</v>
      </c>
      <c r="H45" s="310">
        <v>0.81953357031839091</v>
      </c>
      <c r="I45" s="311">
        <v>27.298974797095259</v>
      </c>
      <c r="J45" s="93">
        <v>24368</v>
      </c>
      <c r="K45" s="93">
        <v>3623</v>
      </c>
      <c r="L45" s="93">
        <v>0</v>
      </c>
      <c r="M45" s="93">
        <v>8475</v>
      </c>
      <c r="N45" s="93">
        <v>0</v>
      </c>
      <c r="O45" s="93">
        <v>36466</v>
      </c>
      <c r="P45" s="312">
        <v>4.6763512508399635E-2</v>
      </c>
      <c r="Q45" s="313">
        <v>1.5577103801794105</v>
      </c>
    </row>
    <row r="46" spans="1:17" ht="13" x14ac:dyDescent="0.3">
      <c r="A46" s="306" t="s">
        <v>48</v>
      </c>
      <c r="B46" s="307" t="s">
        <v>295</v>
      </c>
      <c r="C46" s="308">
        <v>21940</v>
      </c>
      <c r="D46" s="309"/>
      <c r="E46" s="93">
        <v>628885</v>
      </c>
      <c r="F46" s="93">
        <v>160342</v>
      </c>
      <c r="G46" s="93">
        <v>789227</v>
      </c>
      <c r="H46" s="310">
        <v>0.51081562659179447</v>
      </c>
      <c r="I46" s="311">
        <v>35.972060164083864</v>
      </c>
      <c r="J46" s="93">
        <v>58732</v>
      </c>
      <c r="K46" s="93">
        <v>18002</v>
      </c>
      <c r="L46" s="93">
        <v>98021</v>
      </c>
      <c r="M46" s="93">
        <v>25099</v>
      </c>
      <c r="N46" s="93">
        <v>0</v>
      </c>
      <c r="O46" s="93">
        <v>199854</v>
      </c>
      <c r="P46" s="312">
        <v>0.12935257693524993</v>
      </c>
      <c r="Q46" s="313">
        <v>9.1091157702825889</v>
      </c>
    </row>
    <row r="47" spans="1:17" ht="13" x14ac:dyDescent="0.3">
      <c r="A47" s="306" t="s">
        <v>49</v>
      </c>
      <c r="B47" s="314" t="s">
        <v>295</v>
      </c>
      <c r="C47" s="308">
        <v>130562</v>
      </c>
      <c r="D47" s="309"/>
      <c r="E47" s="93">
        <v>2447833</v>
      </c>
      <c r="F47" s="93">
        <v>705653</v>
      </c>
      <c r="G47" s="93">
        <v>3153486</v>
      </c>
      <c r="H47" s="310">
        <v>0.60989537641745462</v>
      </c>
      <c r="I47" s="311">
        <v>24.153168609549486</v>
      </c>
      <c r="J47" s="93">
        <v>245291</v>
      </c>
      <c r="K47" s="93">
        <v>22788</v>
      </c>
      <c r="L47" s="93">
        <v>66119</v>
      </c>
      <c r="M47" s="93">
        <v>50647</v>
      </c>
      <c r="N47" s="93">
        <v>11902</v>
      </c>
      <c r="O47" s="93">
        <v>396747</v>
      </c>
      <c r="P47" s="312">
        <v>7.6732276885800615E-2</v>
      </c>
      <c r="Q47" s="313">
        <v>3.0387631929657939</v>
      </c>
    </row>
    <row r="48" spans="1:17" ht="13" x14ac:dyDescent="0.3">
      <c r="A48" s="306" t="s">
        <v>248</v>
      </c>
      <c r="B48" s="314"/>
      <c r="C48" s="308">
        <v>8477</v>
      </c>
      <c r="D48" s="309"/>
      <c r="E48" s="93">
        <v>249247</v>
      </c>
      <c r="F48" s="93">
        <v>77800</v>
      </c>
      <c r="G48" s="93">
        <v>327047</v>
      </c>
      <c r="H48" s="310">
        <v>0.63598867441670526</v>
      </c>
      <c r="I48" s="311">
        <v>38.580511973575554</v>
      </c>
      <c r="J48" s="93">
        <v>35145</v>
      </c>
      <c r="K48" s="93">
        <v>3500</v>
      </c>
      <c r="L48" s="93">
        <v>0</v>
      </c>
      <c r="M48" s="93">
        <v>6500</v>
      </c>
      <c r="N48" s="93">
        <v>0</v>
      </c>
      <c r="O48" s="93">
        <v>45145</v>
      </c>
      <c r="P48" s="312">
        <v>8.7790772294325151E-2</v>
      </c>
      <c r="Q48" s="313">
        <v>5.3255868821517049</v>
      </c>
    </row>
    <row r="49" spans="1:17" ht="13" x14ac:dyDescent="0.3">
      <c r="A49" s="306" t="s">
        <v>50</v>
      </c>
      <c r="B49" s="314"/>
      <c r="C49" s="308">
        <v>20192</v>
      </c>
      <c r="D49" s="309"/>
      <c r="E49" s="93">
        <v>409210</v>
      </c>
      <c r="F49" s="93">
        <v>145000</v>
      </c>
      <c r="G49" s="93">
        <v>554210</v>
      </c>
      <c r="H49" s="310">
        <v>0.64893732867930409</v>
      </c>
      <c r="I49" s="311">
        <v>27.447008716323296</v>
      </c>
      <c r="J49" s="93">
        <v>23150</v>
      </c>
      <c r="K49" s="93">
        <v>40</v>
      </c>
      <c r="L49" s="93">
        <v>14026</v>
      </c>
      <c r="M49" s="93">
        <v>4393</v>
      </c>
      <c r="N49" s="93">
        <v>1474</v>
      </c>
      <c r="O49" s="93">
        <v>43083</v>
      </c>
      <c r="P49" s="312">
        <v>5.0446882826889548E-2</v>
      </c>
      <c r="Q49" s="313">
        <v>2.1336667987321714</v>
      </c>
    </row>
    <row r="50" spans="1:17" ht="13" x14ac:dyDescent="0.3">
      <c r="A50" s="315" t="s">
        <v>249</v>
      </c>
      <c r="B50" s="307" t="s">
        <v>295</v>
      </c>
      <c r="C50" s="308">
        <v>24032</v>
      </c>
      <c r="D50" s="309"/>
      <c r="E50" s="93">
        <v>269226</v>
      </c>
      <c r="F50" s="93">
        <v>76760</v>
      </c>
      <c r="G50" s="93">
        <v>345986</v>
      </c>
      <c r="H50" s="310">
        <v>0.5562109250033358</v>
      </c>
      <c r="I50" s="311">
        <v>14.396887483355526</v>
      </c>
      <c r="J50" s="93">
        <v>38177</v>
      </c>
      <c r="K50" s="93">
        <v>6625</v>
      </c>
      <c r="L50" s="93">
        <v>7689</v>
      </c>
      <c r="M50" s="93">
        <v>19446</v>
      </c>
      <c r="N50" s="93">
        <v>0</v>
      </c>
      <c r="O50" s="93">
        <v>71937</v>
      </c>
      <c r="P50" s="312">
        <v>0.11564671782085104</v>
      </c>
      <c r="Q50" s="313">
        <v>2.9933838215712383</v>
      </c>
    </row>
    <row r="51" spans="1:17" ht="13" x14ac:dyDescent="0.3">
      <c r="A51" s="306" t="s">
        <v>250</v>
      </c>
      <c r="B51" s="314"/>
      <c r="C51" s="308">
        <v>242922</v>
      </c>
      <c r="D51" s="309"/>
      <c r="E51" s="93">
        <v>7047110</v>
      </c>
      <c r="F51" s="93">
        <v>2419555</v>
      </c>
      <c r="G51" s="93">
        <v>9466665</v>
      </c>
      <c r="H51" s="310">
        <v>0.59355652065633491</v>
      </c>
      <c r="I51" s="311">
        <v>38.969978017635292</v>
      </c>
      <c r="J51" s="93">
        <v>552239</v>
      </c>
      <c r="K51" s="93">
        <v>157731</v>
      </c>
      <c r="L51" s="93">
        <v>382740</v>
      </c>
      <c r="M51" s="93">
        <v>327409</v>
      </c>
      <c r="N51" s="93">
        <v>0</v>
      </c>
      <c r="O51" s="93">
        <v>1420119</v>
      </c>
      <c r="P51" s="312">
        <v>8.9040955030937882E-2</v>
      </c>
      <c r="Q51" s="313">
        <v>5.845987600958332</v>
      </c>
    </row>
    <row r="52" spans="1:17" ht="37.5" x14ac:dyDescent="0.3">
      <c r="A52" s="316" t="s">
        <v>325</v>
      </c>
      <c r="B52" s="307"/>
      <c r="C52" s="308">
        <v>4393</v>
      </c>
      <c r="D52" s="317"/>
      <c r="E52" s="93">
        <v>118474</v>
      </c>
      <c r="F52" s="93">
        <v>13122</v>
      </c>
      <c r="G52" s="93">
        <v>131596</v>
      </c>
      <c r="H52" s="318">
        <v>0.37909170783700863</v>
      </c>
      <c r="I52" s="319">
        <v>29.955838834509446</v>
      </c>
      <c r="J52" s="93">
        <v>17886</v>
      </c>
      <c r="K52" s="93">
        <v>1203</v>
      </c>
      <c r="L52" s="93">
        <v>11075</v>
      </c>
      <c r="M52" s="93">
        <v>2024</v>
      </c>
      <c r="N52" s="93">
        <v>0</v>
      </c>
      <c r="O52" s="93">
        <v>32188</v>
      </c>
      <c r="P52" s="320">
        <v>9.2724732452792141E-2</v>
      </c>
      <c r="Q52" s="321">
        <v>7.3271113134532211</v>
      </c>
    </row>
    <row r="53" spans="1:17" ht="13" x14ac:dyDescent="0.3">
      <c r="A53" s="306" t="s">
        <v>51</v>
      </c>
      <c r="B53" s="314"/>
      <c r="C53" s="308">
        <v>46721</v>
      </c>
      <c r="D53" s="309"/>
      <c r="E53" s="93">
        <v>284030</v>
      </c>
      <c r="F53" s="93">
        <v>63342</v>
      </c>
      <c r="G53" s="93">
        <v>347372</v>
      </c>
      <c r="H53" s="310">
        <v>0.60427129340831953</v>
      </c>
      <c r="I53" s="311">
        <v>7.4350292159842466</v>
      </c>
      <c r="J53" s="93">
        <v>14926</v>
      </c>
      <c r="K53" s="93">
        <v>44</v>
      </c>
      <c r="L53" s="93">
        <v>38337</v>
      </c>
      <c r="M53" s="93">
        <v>18811</v>
      </c>
      <c r="N53" s="93">
        <v>0</v>
      </c>
      <c r="O53" s="93">
        <v>72118</v>
      </c>
      <c r="P53" s="312">
        <v>0.12545293557920958</v>
      </c>
      <c r="Q53" s="313">
        <v>1.5435885362042765</v>
      </c>
    </row>
    <row r="54" spans="1:17" ht="13" x14ac:dyDescent="0.3">
      <c r="A54" s="306" t="s">
        <v>52</v>
      </c>
      <c r="B54" s="314"/>
      <c r="C54" s="308">
        <v>52879</v>
      </c>
      <c r="D54" s="309"/>
      <c r="E54" s="93">
        <v>2458793</v>
      </c>
      <c r="F54" s="93">
        <v>802714</v>
      </c>
      <c r="G54" s="93">
        <v>3261507</v>
      </c>
      <c r="H54" s="310">
        <v>0.67765772571781902</v>
      </c>
      <c r="I54" s="311">
        <v>61.678681518183019</v>
      </c>
      <c r="J54" s="93">
        <v>111528</v>
      </c>
      <c r="K54" s="93">
        <v>15053</v>
      </c>
      <c r="L54" s="93">
        <v>137917</v>
      </c>
      <c r="M54" s="93">
        <v>37984</v>
      </c>
      <c r="N54" s="93">
        <v>0</v>
      </c>
      <c r="O54" s="93">
        <v>302482</v>
      </c>
      <c r="P54" s="312">
        <v>6.2848022153739774E-2</v>
      </c>
      <c r="Q54" s="313">
        <v>5.7202670247168061</v>
      </c>
    </row>
    <row r="55" spans="1:17" ht="13" x14ac:dyDescent="0.3">
      <c r="A55" s="306" t="s">
        <v>251</v>
      </c>
      <c r="B55" s="314"/>
      <c r="C55" s="308">
        <v>21037</v>
      </c>
      <c r="D55" s="309"/>
      <c r="E55" s="93">
        <v>476306</v>
      </c>
      <c r="F55" s="93">
        <v>237931</v>
      </c>
      <c r="G55" s="93">
        <v>714237</v>
      </c>
      <c r="H55" s="310">
        <v>0.61728872006948676</v>
      </c>
      <c r="I55" s="311">
        <v>33.951466463849407</v>
      </c>
      <c r="J55" s="93">
        <v>37306</v>
      </c>
      <c r="K55" s="93">
        <v>3107</v>
      </c>
      <c r="L55" s="93">
        <v>20613</v>
      </c>
      <c r="M55" s="93">
        <v>396</v>
      </c>
      <c r="N55" s="93">
        <v>0</v>
      </c>
      <c r="O55" s="93">
        <v>61422</v>
      </c>
      <c r="P55" s="312">
        <v>5.3084771251150548E-2</v>
      </c>
      <c r="Q55" s="313">
        <v>2.9197128868184627</v>
      </c>
    </row>
    <row r="56" spans="1:17" ht="13" x14ac:dyDescent="0.3">
      <c r="A56" s="306" t="s">
        <v>53</v>
      </c>
      <c r="B56" s="314" t="s">
        <v>295</v>
      </c>
      <c r="C56" s="308">
        <v>43184</v>
      </c>
      <c r="D56" s="309"/>
      <c r="E56" s="93">
        <v>1321202</v>
      </c>
      <c r="F56" s="93">
        <v>473505</v>
      </c>
      <c r="G56" s="93">
        <v>1794707</v>
      </c>
      <c r="H56" s="310">
        <v>0.60381593224045549</v>
      </c>
      <c r="I56" s="311">
        <v>41.559535939236753</v>
      </c>
      <c r="J56" s="93">
        <v>201411</v>
      </c>
      <c r="K56" s="93">
        <v>5710</v>
      </c>
      <c r="L56" s="93">
        <v>61879</v>
      </c>
      <c r="M56" s="93">
        <v>65212</v>
      </c>
      <c r="N56" s="93">
        <v>277</v>
      </c>
      <c r="O56" s="93">
        <v>334489</v>
      </c>
      <c r="P56" s="312">
        <v>0.11253635683104693</v>
      </c>
      <c r="Q56" s="313">
        <v>7.7456696924786961</v>
      </c>
    </row>
    <row r="57" spans="1:17" ht="13" x14ac:dyDescent="0.3">
      <c r="A57" s="306" t="s">
        <v>54</v>
      </c>
      <c r="B57" s="314"/>
      <c r="C57" s="308">
        <v>53621</v>
      </c>
      <c r="D57" s="309"/>
      <c r="E57" s="93">
        <v>926945</v>
      </c>
      <c r="F57" s="93">
        <v>312127</v>
      </c>
      <c r="G57" s="93">
        <v>1239072</v>
      </c>
      <c r="H57" s="310">
        <v>0.66379663181624349</v>
      </c>
      <c r="I57" s="311">
        <v>23.107961433020645</v>
      </c>
      <c r="J57" s="93">
        <v>72250</v>
      </c>
      <c r="K57" s="93">
        <v>9960</v>
      </c>
      <c r="L57" s="93">
        <v>7941</v>
      </c>
      <c r="M57" s="93">
        <v>27986</v>
      </c>
      <c r="N57" s="93">
        <v>0</v>
      </c>
      <c r="O57" s="93">
        <v>118137</v>
      </c>
      <c r="P57" s="312">
        <v>6.3288447074000179E-2</v>
      </c>
      <c r="Q57" s="313">
        <v>2.203185319184648</v>
      </c>
    </row>
    <row r="58" spans="1:17" ht="13" x14ac:dyDescent="0.3">
      <c r="A58" s="306" t="s">
        <v>55</v>
      </c>
      <c r="B58" s="314" t="s">
        <v>295</v>
      </c>
      <c r="C58" s="308">
        <v>49774</v>
      </c>
      <c r="D58" s="309"/>
      <c r="E58" s="93">
        <v>1084156</v>
      </c>
      <c r="F58" s="93">
        <v>395787</v>
      </c>
      <c r="G58" s="93">
        <v>1479943</v>
      </c>
      <c r="H58" s="310">
        <v>0.59220650235771288</v>
      </c>
      <c r="I58" s="311">
        <v>29.733254309478845</v>
      </c>
      <c r="J58" s="93">
        <v>198492</v>
      </c>
      <c r="K58" s="93">
        <v>9190</v>
      </c>
      <c r="L58" s="93">
        <v>0</v>
      </c>
      <c r="M58" s="93">
        <v>62135</v>
      </c>
      <c r="N58" s="93">
        <v>11825</v>
      </c>
      <c r="O58" s="93">
        <v>281642</v>
      </c>
      <c r="P58" s="312">
        <v>0.11270043760944237</v>
      </c>
      <c r="Q58" s="313">
        <v>5.6584160405030737</v>
      </c>
    </row>
    <row r="59" spans="1:17" ht="13" x14ac:dyDescent="0.3">
      <c r="A59" s="306" t="s">
        <v>56</v>
      </c>
      <c r="B59" s="314" t="s">
        <v>295</v>
      </c>
      <c r="C59" s="308">
        <v>258111</v>
      </c>
      <c r="D59" s="309"/>
      <c r="E59" s="93">
        <v>4561278</v>
      </c>
      <c r="F59" s="93">
        <v>1348020</v>
      </c>
      <c r="G59" s="93">
        <v>5909298</v>
      </c>
      <c r="H59" s="310">
        <v>0.71237584833729684</v>
      </c>
      <c r="I59" s="311">
        <v>22.894405895138139</v>
      </c>
      <c r="J59" s="93">
        <v>477512</v>
      </c>
      <c r="K59" s="93">
        <v>64380</v>
      </c>
      <c r="L59" s="93">
        <v>423434</v>
      </c>
      <c r="M59" s="93">
        <v>95009</v>
      </c>
      <c r="N59" s="93">
        <v>0</v>
      </c>
      <c r="O59" s="93">
        <v>1060335</v>
      </c>
      <c r="P59" s="312">
        <v>0.12782517401334773</v>
      </c>
      <c r="Q59" s="313">
        <v>4.1080581610237452</v>
      </c>
    </row>
    <row r="60" spans="1:17" ht="13" x14ac:dyDescent="0.3">
      <c r="A60" s="306" t="s">
        <v>57</v>
      </c>
      <c r="B60" s="314" t="s">
        <v>295</v>
      </c>
      <c r="C60" s="308">
        <v>133777</v>
      </c>
      <c r="D60" s="309"/>
      <c r="E60" s="93">
        <v>1295990</v>
      </c>
      <c r="F60" s="93">
        <v>668227</v>
      </c>
      <c r="G60" s="93">
        <v>1964217</v>
      </c>
      <c r="H60" s="310">
        <v>0.58867071917484914</v>
      </c>
      <c r="I60" s="311">
        <v>14.682770580892081</v>
      </c>
      <c r="J60" s="93">
        <v>255490</v>
      </c>
      <c r="K60" s="93">
        <v>11729</v>
      </c>
      <c r="L60" s="93">
        <v>49695</v>
      </c>
      <c r="M60" s="93">
        <v>19736</v>
      </c>
      <c r="N60" s="93">
        <v>0</v>
      </c>
      <c r="O60" s="93">
        <v>336650</v>
      </c>
      <c r="P60" s="312">
        <v>0.10089312820844792</v>
      </c>
      <c r="Q60" s="313">
        <v>2.5165013417852098</v>
      </c>
    </row>
    <row r="61" spans="1:17" ht="13" x14ac:dyDescent="0.3">
      <c r="A61" s="306" t="s">
        <v>252</v>
      </c>
      <c r="B61" s="314"/>
      <c r="C61" s="308">
        <v>4462</v>
      </c>
      <c r="D61" s="309"/>
      <c r="E61" s="93">
        <v>99906</v>
      </c>
      <c r="F61" s="93">
        <v>42754</v>
      </c>
      <c r="G61" s="93">
        <v>142660</v>
      </c>
      <c r="H61" s="310">
        <v>0.62446378232626543</v>
      </c>
      <c r="I61" s="311">
        <v>31.972209771402959</v>
      </c>
      <c r="J61" s="93">
        <v>10362</v>
      </c>
      <c r="K61" s="93">
        <v>820</v>
      </c>
      <c r="L61" s="93">
        <v>0</v>
      </c>
      <c r="M61" s="93">
        <v>195</v>
      </c>
      <c r="N61" s="93">
        <v>372</v>
      </c>
      <c r="O61" s="93">
        <v>11749</v>
      </c>
      <c r="P61" s="312">
        <v>5.1428746520056731E-2</v>
      </c>
      <c r="Q61" s="313">
        <v>2.6331241595696997</v>
      </c>
    </row>
    <row r="62" spans="1:17" ht="13" x14ac:dyDescent="0.3">
      <c r="A62" s="306" t="s">
        <v>253</v>
      </c>
      <c r="B62" s="314"/>
      <c r="C62" s="308">
        <v>111021</v>
      </c>
      <c r="D62" s="309"/>
      <c r="E62" s="93">
        <v>2000600</v>
      </c>
      <c r="F62" s="93">
        <v>953960</v>
      </c>
      <c r="G62" s="93">
        <v>2954560</v>
      </c>
      <c r="H62" s="310">
        <v>0.65603108918044739</v>
      </c>
      <c r="I62" s="311">
        <v>26.612622837120906</v>
      </c>
      <c r="J62" s="93">
        <v>169521</v>
      </c>
      <c r="K62" s="93">
        <v>27794</v>
      </c>
      <c r="L62" s="93">
        <v>72161</v>
      </c>
      <c r="M62" s="93">
        <v>64498</v>
      </c>
      <c r="N62" s="93">
        <v>0</v>
      </c>
      <c r="O62" s="93">
        <v>333974</v>
      </c>
      <c r="P62" s="312">
        <v>7.4155653287782522E-2</v>
      </c>
      <c r="Q62" s="313">
        <v>3.0082056547860314</v>
      </c>
    </row>
    <row r="63" spans="1:17" ht="13" x14ac:dyDescent="0.3">
      <c r="A63" s="306" t="s">
        <v>58</v>
      </c>
      <c r="B63" s="314"/>
      <c r="C63" s="308">
        <v>22330</v>
      </c>
      <c r="D63" s="309"/>
      <c r="E63" s="93">
        <v>210592</v>
      </c>
      <c r="F63" s="93">
        <v>62994</v>
      </c>
      <c r="G63" s="93">
        <v>273586</v>
      </c>
      <c r="H63" s="310">
        <v>0.50907013655909772</v>
      </c>
      <c r="I63" s="311">
        <v>12.251948051948052</v>
      </c>
      <c r="J63" s="93">
        <v>109185</v>
      </c>
      <c r="K63" s="93">
        <v>3178</v>
      </c>
      <c r="L63" s="93">
        <v>5112</v>
      </c>
      <c r="M63" s="93">
        <v>8894</v>
      </c>
      <c r="N63" s="93">
        <v>7183</v>
      </c>
      <c r="O63" s="93">
        <v>133552</v>
      </c>
      <c r="P63" s="312">
        <v>0.2485044369146836</v>
      </c>
      <c r="Q63" s="313">
        <v>5.9808329601433048</v>
      </c>
    </row>
    <row r="64" spans="1:17" ht="13" x14ac:dyDescent="0.3">
      <c r="A64" s="306" t="s">
        <v>65</v>
      </c>
      <c r="B64" s="307" t="s">
        <v>295</v>
      </c>
      <c r="C64" s="308">
        <v>59830</v>
      </c>
      <c r="D64" s="309"/>
      <c r="E64" s="93">
        <v>644348</v>
      </c>
      <c r="F64" s="93">
        <v>361582</v>
      </c>
      <c r="G64" s="93">
        <v>1005930</v>
      </c>
      <c r="H64" s="310">
        <v>0.58927319282348867</v>
      </c>
      <c r="I64" s="311">
        <v>16.813137222129367</v>
      </c>
      <c r="J64" s="93">
        <v>91072</v>
      </c>
      <c r="K64" s="93">
        <v>10206</v>
      </c>
      <c r="L64" s="93">
        <v>58873</v>
      </c>
      <c r="M64" s="93">
        <v>13591</v>
      </c>
      <c r="N64" s="93">
        <v>0</v>
      </c>
      <c r="O64" s="93">
        <v>173742</v>
      </c>
      <c r="P64" s="312">
        <v>0.10177795976612544</v>
      </c>
      <c r="Q64" s="313">
        <v>2.9039277954203575</v>
      </c>
    </row>
    <row r="65" spans="1:17" ht="13" x14ac:dyDescent="0.3">
      <c r="A65" s="322" t="s">
        <v>254</v>
      </c>
      <c r="B65" s="323"/>
      <c r="C65" s="308">
        <v>48860</v>
      </c>
      <c r="D65" s="309"/>
      <c r="E65" s="93">
        <v>452416</v>
      </c>
      <c r="F65" s="93">
        <v>181903</v>
      </c>
      <c r="G65" s="93">
        <v>634319</v>
      </c>
      <c r="H65" s="310">
        <v>0.51841702429531966</v>
      </c>
      <c r="I65" s="311">
        <v>12.982378223495703</v>
      </c>
      <c r="J65" s="93">
        <v>105148</v>
      </c>
      <c r="K65" s="93">
        <v>0</v>
      </c>
      <c r="L65" s="93">
        <v>0</v>
      </c>
      <c r="M65" s="93">
        <v>83315</v>
      </c>
      <c r="N65" s="93">
        <v>0</v>
      </c>
      <c r="O65" s="93">
        <v>188463</v>
      </c>
      <c r="P65" s="312">
        <v>0.15402727594438892</v>
      </c>
      <c r="Q65" s="313">
        <v>3.8572042570609906</v>
      </c>
    </row>
    <row r="66" spans="1:17" ht="13" x14ac:dyDescent="0.3">
      <c r="A66" s="306" t="s">
        <v>59</v>
      </c>
      <c r="B66" s="314"/>
      <c r="C66" s="308">
        <v>943</v>
      </c>
      <c r="D66" s="309"/>
      <c r="E66" s="301" t="s">
        <v>292</v>
      </c>
      <c r="F66" s="301" t="s">
        <v>292</v>
      </c>
      <c r="G66" s="301" t="s">
        <v>292</v>
      </c>
      <c r="H66" s="301" t="s">
        <v>292</v>
      </c>
      <c r="I66" s="301" t="s">
        <v>292</v>
      </c>
      <c r="J66" s="301" t="s">
        <v>292</v>
      </c>
      <c r="K66" s="301" t="s">
        <v>292</v>
      </c>
      <c r="L66" s="301" t="s">
        <v>292</v>
      </c>
      <c r="M66" s="301" t="s">
        <v>292</v>
      </c>
      <c r="N66" s="301" t="s">
        <v>292</v>
      </c>
      <c r="O66" s="301" t="s">
        <v>292</v>
      </c>
      <c r="P66" s="301" t="s">
        <v>292</v>
      </c>
      <c r="Q66" s="365" t="s">
        <v>292</v>
      </c>
    </row>
    <row r="67" spans="1:17" ht="13" x14ac:dyDescent="0.3">
      <c r="A67" s="306" t="s">
        <v>255</v>
      </c>
      <c r="B67" s="314"/>
      <c r="C67" s="308">
        <v>46582</v>
      </c>
      <c r="D67" s="309"/>
      <c r="E67" s="93">
        <v>460000</v>
      </c>
      <c r="F67" s="93">
        <v>113000</v>
      </c>
      <c r="G67" s="93">
        <v>573000</v>
      </c>
      <c r="H67" s="310">
        <v>0.58803366877592533</v>
      </c>
      <c r="I67" s="311">
        <v>12.300888755313212</v>
      </c>
      <c r="J67" s="93">
        <v>30000</v>
      </c>
      <c r="K67" s="93">
        <v>2000</v>
      </c>
      <c r="L67" s="93">
        <v>13000</v>
      </c>
      <c r="M67" s="93">
        <v>6200</v>
      </c>
      <c r="N67" s="93">
        <v>5700</v>
      </c>
      <c r="O67" s="93">
        <v>56900</v>
      </c>
      <c r="P67" s="312">
        <v>5.8392872169895547E-2</v>
      </c>
      <c r="Q67" s="313">
        <v>1.2215018676742089</v>
      </c>
    </row>
    <row r="68" spans="1:17" ht="13" x14ac:dyDescent="0.3">
      <c r="A68" s="306" t="s">
        <v>256</v>
      </c>
      <c r="B68" s="314"/>
      <c r="C68" s="308">
        <v>38798</v>
      </c>
      <c r="D68" s="309"/>
      <c r="E68" s="93">
        <v>1494790</v>
      </c>
      <c r="F68" s="93">
        <v>498029</v>
      </c>
      <c r="G68" s="93">
        <v>1992819</v>
      </c>
      <c r="H68" s="310">
        <v>0.59142869861997327</v>
      </c>
      <c r="I68" s="311">
        <v>51.363962059899997</v>
      </c>
      <c r="J68" s="93">
        <v>207918</v>
      </c>
      <c r="K68" s="93">
        <v>12769</v>
      </c>
      <c r="L68" s="93">
        <v>87730</v>
      </c>
      <c r="M68" s="93">
        <v>100094</v>
      </c>
      <c r="N68" s="93">
        <v>0</v>
      </c>
      <c r="O68" s="93">
        <v>408511</v>
      </c>
      <c r="P68" s="312">
        <v>0.12123786912004748</v>
      </c>
      <c r="Q68" s="313">
        <v>10.529176761688747</v>
      </c>
    </row>
    <row r="69" spans="1:17" ht="13" x14ac:dyDescent="0.3">
      <c r="A69" s="306" t="s">
        <v>257</v>
      </c>
      <c r="B69" s="314"/>
      <c r="C69" s="308">
        <v>26427</v>
      </c>
      <c r="D69" s="309"/>
      <c r="E69" s="93">
        <v>781097</v>
      </c>
      <c r="F69" s="93">
        <v>218112</v>
      </c>
      <c r="G69" s="93">
        <v>999209</v>
      </c>
      <c r="H69" s="310">
        <v>0.65748723958521826</v>
      </c>
      <c r="I69" s="311">
        <v>37.81015627956257</v>
      </c>
      <c r="J69" s="93">
        <v>57124</v>
      </c>
      <c r="K69" s="93">
        <v>5713</v>
      </c>
      <c r="L69" s="93">
        <v>28413</v>
      </c>
      <c r="M69" s="93">
        <v>9763</v>
      </c>
      <c r="N69" s="93">
        <v>1661</v>
      </c>
      <c r="O69" s="93">
        <v>102674</v>
      </c>
      <c r="P69" s="312">
        <v>6.7560285022625594E-2</v>
      </c>
      <c r="Q69" s="313">
        <v>3.8851931736481631</v>
      </c>
    </row>
    <row r="70" spans="1:17" ht="13" x14ac:dyDescent="0.3">
      <c r="A70" s="306" t="s">
        <v>258</v>
      </c>
      <c r="B70" s="314" t="s">
        <v>295</v>
      </c>
      <c r="C70" s="308">
        <v>10982</v>
      </c>
      <c r="D70" s="309"/>
      <c r="E70" s="93">
        <v>94713</v>
      </c>
      <c r="F70" s="93">
        <v>22595</v>
      </c>
      <c r="G70" s="93">
        <v>117308</v>
      </c>
      <c r="H70" s="310">
        <v>0.52421362147475858</v>
      </c>
      <c r="I70" s="311">
        <v>10.681843015844109</v>
      </c>
      <c r="J70" s="93">
        <v>35816</v>
      </c>
      <c r="K70" s="93">
        <v>2703</v>
      </c>
      <c r="L70" s="93">
        <v>5456</v>
      </c>
      <c r="M70" s="93">
        <v>2143</v>
      </c>
      <c r="N70" s="93">
        <v>0</v>
      </c>
      <c r="O70" s="93">
        <v>46118</v>
      </c>
      <c r="P70" s="312">
        <v>0.2060872557299836</v>
      </c>
      <c r="Q70" s="313">
        <v>4.199417228191586</v>
      </c>
    </row>
    <row r="71" spans="1:17" ht="13" x14ac:dyDescent="0.3">
      <c r="A71" s="306" t="s">
        <v>60</v>
      </c>
      <c r="B71" s="314"/>
      <c r="C71" s="308">
        <v>15460</v>
      </c>
      <c r="D71" s="309"/>
      <c r="E71" s="93">
        <v>237877</v>
      </c>
      <c r="F71" s="93">
        <v>49271</v>
      </c>
      <c r="G71" s="93">
        <v>287148</v>
      </c>
      <c r="H71" s="310">
        <v>0.56421017884300251</v>
      </c>
      <c r="I71" s="311">
        <v>18.573609314359636</v>
      </c>
      <c r="J71" s="93">
        <v>23032</v>
      </c>
      <c r="K71" s="93">
        <v>2256</v>
      </c>
      <c r="L71" s="93">
        <v>3785</v>
      </c>
      <c r="M71" s="93">
        <v>2069</v>
      </c>
      <c r="N71" s="93">
        <v>0</v>
      </c>
      <c r="O71" s="93">
        <v>31142</v>
      </c>
      <c r="P71" s="312">
        <v>6.1190164617301125E-2</v>
      </c>
      <c r="Q71" s="313">
        <v>2.0143596377749029</v>
      </c>
    </row>
    <row r="72" spans="1:17" ht="13" x14ac:dyDescent="0.3">
      <c r="A72" s="324" t="s">
        <v>259</v>
      </c>
      <c r="B72" s="325"/>
      <c r="C72" s="308">
        <v>14134</v>
      </c>
      <c r="D72" s="326"/>
      <c r="E72" s="93">
        <v>287068</v>
      </c>
      <c r="F72" s="93">
        <v>37406</v>
      </c>
      <c r="G72" s="93">
        <v>324474</v>
      </c>
      <c r="H72" s="310">
        <v>0.63019221917297397</v>
      </c>
      <c r="I72" s="311">
        <v>22.956983161171642</v>
      </c>
      <c r="J72" s="93">
        <v>48269</v>
      </c>
      <c r="K72" s="93">
        <v>11229</v>
      </c>
      <c r="L72" s="93">
        <v>977</v>
      </c>
      <c r="M72" s="93">
        <v>523</v>
      </c>
      <c r="N72" s="93">
        <v>2382</v>
      </c>
      <c r="O72" s="93">
        <v>63380</v>
      </c>
      <c r="P72" s="312">
        <v>0.1230964048003325</v>
      </c>
      <c r="Q72" s="313">
        <v>4.484222442337626</v>
      </c>
    </row>
    <row r="73" spans="1:17" ht="13" x14ac:dyDescent="0.3">
      <c r="A73" s="327" t="s">
        <v>61</v>
      </c>
      <c r="B73" s="328"/>
      <c r="C73" s="329">
        <f>SUM(C5:C72)</f>
        <v>4683219</v>
      </c>
      <c r="D73" s="330" t="s">
        <v>219</v>
      </c>
      <c r="E73" s="116">
        <f>SUM(E5:E72)</f>
        <v>98977014</v>
      </c>
      <c r="F73" s="116">
        <f t="shared" ref="F73:G73" si="0">SUM(F5:F72)</f>
        <v>38873144</v>
      </c>
      <c r="G73" s="116">
        <f t="shared" si="0"/>
        <v>137850158</v>
      </c>
      <c r="H73" s="331">
        <f>G73/'Operating Expenditures 2 - 2018'!P73</f>
        <v>0.61819272047402163</v>
      </c>
      <c r="I73" s="332">
        <f t="shared" ref="I73" si="1">G73/C73</f>
        <v>29.4349160267756</v>
      </c>
      <c r="J73" s="116">
        <f t="shared" ref="J73" si="2">SUM(J5:J72)</f>
        <v>10746487</v>
      </c>
      <c r="K73" s="116">
        <f t="shared" ref="K73:N73" si="3">SUM(K5:K72)</f>
        <v>1275714</v>
      </c>
      <c r="L73" s="116">
        <f t="shared" si="3"/>
        <v>7385906</v>
      </c>
      <c r="M73" s="116">
        <f t="shared" si="3"/>
        <v>4799037</v>
      </c>
      <c r="N73" s="116">
        <f t="shared" si="3"/>
        <v>673749</v>
      </c>
      <c r="O73" s="116">
        <f t="shared" ref="O73" si="4">SUM(J73:N73)</f>
        <v>24880893</v>
      </c>
      <c r="P73" s="331">
        <f>O73/'Operating Expenditures 2 - 2018'!P73</f>
        <v>0.11157903011974089</v>
      </c>
      <c r="Q73" s="333">
        <f t="shared" ref="Q73" si="5">O73/C73</f>
        <v>5.3127758919666155</v>
      </c>
    </row>
    <row r="74" spans="1:17" s="20" customFormat="1" ht="13" x14ac:dyDescent="0.3">
      <c r="A74" s="306" t="s">
        <v>186</v>
      </c>
      <c r="B74" s="314"/>
      <c r="C74" s="334"/>
      <c r="D74" s="314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424">
        <v>0.1</v>
      </c>
      <c r="Q74" s="336"/>
    </row>
    <row r="75" spans="1:17" s="20" customFormat="1" ht="13" x14ac:dyDescent="0.3">
      <c r="A75" s="306" t="s">
        <v>83</v>
      </c>
      <c r="B75" s="314"/>
      <c r="C75" s="334"/>
      <c r="D75" s="314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12">
        <v>0.15</v>
      </c>
      <c r="Q75" s="336"/>
    </row>
    <row r="76" spans="1:17" s="20" customFormat="1" ht="13" x14ac:dyDescent="0.3">
      <c r="A76" s="306" t="s">
        <v>227</v>
      </c>
      <c r="B76" s="314"/>
      <c r="C76" s="334"/>
      <c r="D76" s="326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12">
        <v>0.2</v>
      </c>
      <c r="Q76" s="336"/>
    </row>
    <row r="77" spans="1:17" s="20" customFormat="1" ht="13" x14ac:dyDescent="0.3">
      <c r="A77" s="425" t="s">
        <v>81</v>
      </c>
      <c r="B77" s="314"/>
      <c r="C77" s="426" t="s">
        <v>329</v>
      </c>
      <c r="D77" s="326"/>
      <c r="E77" s="426"/>
      <c r="F77" s="426"/>
      <c r="G77" s="426"/>
      <c r="H77" s="426"/>
      <c r="I77" s="426">
        <v>26.41</v>
      </c>
      <c r="J77" s="426"/>
      <c r="K77" s="426"/>
      <c r="L77" s="426"/>
      <c r="M77" s="426"/>
      <c r="N77" s="426"/>
      <c r="O77" s="426"/>
      <c r="P77" s="426"/>
      <c r="Q77" s="313">
        <v>4.3899999999999997</v>
      </c>
    </row>
    <row r="78" spans="1:17" ht="13" x14ac:dyDescent="0.3">
      <c r="A78" s="334"/>
      <c r="B78" s="314"/>
      <c r="C78" s="334"/>
      <c r="D78" s="326" t="s">
        <v>220</v>
      </c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7" t="s">
        <v>291</v>
      </c>
    </row>
    <row r="79" spans="1:17" ht="13" x14ac:dyDescent="0.3">
      <c r="A79" s="334"/>
      <c r="B79" s="314"/>
      <c r="C79" s="334"/>
      <c r="D79" s="326" t="s">
        <v>296</v>
      </c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6"/>
    </row>
    <row r="85" spans="1:1" ht="13" x14ac:dyDescent="0.3">
      <c r="A85" s="109" t="s">
        <v>330</v>
      </c>
    </row>
    <row r="86" spans="1:1" ht="13" x14ac:dyDescent="0.3">
      <c r="A86" s="45" t="s">
        <v>331</v>
      </c>
    </row>
  </sheetData>
  <mergeCells count="6">
    <mergeCell ref="A1:Q2"/>
    <mergeCell ref="A3:A4"/>
    <mergeCell ref="C3:C4"/>
    <mergeCell ref="D3:D4"/>
    <mergeCell ref="E3:I3"/>
    <mergeCell ref="J3:Q3"/>
  </mergeCells>
  <printOptions gridLines="1"/>
  <pageMargins left="0.45" right="0.45" top="0.5" bottom="0.75" header="0.3" footer="0.3"/>
  <pageSetup scale="83" fitToHeight="2" orientation="landscape" r:id="rId1"/>
  <headerFooter>
    <oddFooter>&amp;C&amp;"Garamond,Regular"&amp;P</oddFooter>
  </headerFooter>
  <rowBreaks count="1" manualBreakCount="1">
    <brk id="40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82"/>
  <sheetViews>
    <sheetView zoomScaleNormal="100" workbookViewId="0">
      <pane xSplit="1" ySplit="4" topLeftCell="B5" activePane="bottomRight" state="frozen"/>
      <selection pane="topRight" activeCell="C1" sqref="C1"/>
      <selection pane="bottomLeft" activeCell="A3" sqref="A3"/>
      <selection pane="bottomRight" activeCell="C5" sqref="C5:O72"/>
    </sheetView>
  </sheetViews>
  <sheetFormatPr defaultRowHeight="13" x14ac:dyDescent="0.3"/>
  <cols>
    <col min="1" max="1" width="29.81640625" bestFit="1" customWidth="1"/>
    <col min="2" max="2" width="1.54296875" style="3" customWidth="1"/>
    <col min="3" max="3" width="7.1796875" style="33" customWidth="1"/>
    <col min="4" max="4" width="8.81640625" style="33" customWidth="1"/>
    <col min="5" max="5" width="7.81640625" style="33" customWidth="1"/>
    <col min="6" max="6" width="7" style="33" customWidth="1"/>
    <col min="7" max="7" width="7.1796875" style="33" customWidth="1"/>
    <col min="8" max="8" width="7.81640625" style="33" customWidth="1"/>
    <col min="9" max="9" width="7.54296875" style="33" customWidth="1"/>
    <col min="10" max="10" width="9.1796875" style="33"/>
    <col min="11" max="11" width="8.1796875" style="33" customWidth="1"/>
    <col min="12" max="12" width="6" style="33" customWidth="1"/>
    <col min="13" max="13" width="6.1796875" style="33" customWidth="1"/>
    <col min="14" max="15" width="7.81640625" style="33" customWidth="1"/>
    <col min="16" max="16" width="8.54296875" style="33" customWidth="1"/>
    <col min="17" max="17" width="5.54296875" style="57" customWidth="1"/>
    <col min="18" max="18" width="9.1796875" style="4"/>
  </cols>
  <sheetData>
    <row r="1" spans="1:18" s="23" customFormat="1" ht="15.5" x14ac:dyDescent="0.35">
      <c r="A1" s="554" t="s">
        <v>187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6"/>
      <c r="R1" s="22"/>
    </row>
    <row r="2" spans="1:18" s="23" customFormat="1" ht="15.5" x14ac:dyDescent="0.35">
      <c r="A2" s="557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9"/>
      <c r="R2" s="22"/>
    </row>
    <row r="3" spans="1:18" s="21" customFormat="1" x14ac:dyDescent="0.3">
      <c r="A3" s="562" t="s">
        <v>23</v>
      </c>
      <c r="B3" s="204"/>
      <c r="C3" s="551" t="s">
        <v>188</v>
      </c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2" t="s">
        <v>189</v>
      </c>
      <c r="Q3" s="560" t="s">
        <v>174</v>
      </c>
      <c r="R3" s="24"/>
    </row>
    <row r="4" spans="1:18" s="26" customFormat="1" ht="50.25" customHeight="1" x14ac:dyDescent="0.3">
      <c r="A4" s="563"/>
      <c r="B4" s="205"/>
      <c r="C4" s="38" t="s">
        <v>190</v>
      </c>
      <c r="D4" s="38" t="s">
        <v>191</v>
      </c>
      <c r="E4" s="38" t="s">
        <v>192</v>
      </c>
      <c r="F4" s="38" t="s">
        <v>193</v>
      </c>
      <c r="G4" s="38" t="s">
        <v>194</v>
      </c>
      <c r="H4" s="38" t="s">
        <v>195</v>
      </c>
      <c r="I4" s="38" t="s">
        <v>196</v>
      </c>
      <c r="J4" s="38" t="s">
        <v>197</v>
      </c>
      <c r="K4" s="40" t="s">
        <v>198</v>
      </c>
      <c r="L4" s="38" t="s">
        <v>199</v>
      </c>
      <c r="M4" s="38" t="s">
        <v>200</v>
      </c>
      <c r="N4" s="40" t="s">
        <v>201</v>
      </c>
      <c r="O4" s="40" t="s">
        <v>202</v>
      </c>
      <c r="P4" s="553"/>
      <c r="Q4" s="561"/>
      <c r="R4" s="25"/>
    </row>
    <row r="5" spans="1:18" x14ac:dyDescent="0.3">
      <c r="A5" s="7" t="s">
        <v>228</v>
      </c>
      <c r="B5" s="206" t="s">
        <v>295</v>
      </c>
      <c r="C5" s="48">
        <v>79721</v>
      </c>
      <c r="D5" s="48">
        <v>34652</v>
      </c>
      <c r="E5" s="48">
        <v>66994</v>
      </c>
      <c r="F5" s="48">
        <v>29099</v>
      </c>
      <c r="G5" s="48">
        <v>8019</v>
      </c>
      <c r="H5" s="48">
        <v>13788</v>
      </c>
      <c r="I5" s="48">
        <v>3801</v>
      </c>
      <c r="J5" s="48">
        <v>54854</v>
      </c>
      <c r="K5" s="48">
        <v>16515</v>
      </c>
      <c r="L5" s="48">
        <v>305</v>
      </c>
      <c r="M5" s="48">
        <v>0</v>
      </c>
      <c r="N5" s="48">
        <v>85332</v>
      </c>
      <c r="O5" s="48">
        <v>393080</v>
      </c>
      <c r="P5" s="48">
        <f>'Operating Expenditures 1 - 2018'!G5+'Operating Expenditures 1 - 2018'!O5+'Operating Expenditures 2 - 2018'!O5</f>
        <v>1560168</v>
      </c>
      <c r="Q5" s="66">
        <f>P5/'Operating Expenditures 1 - 2018'!C5</f>
        <v>25.087120115774241</v>
      </c>
    </row>
    <row r="6" spans="1:18" x14ac:dyDescent="0.3">
      <c r="A6" s="7" t="s">
        <v>31</v>
      </c>
      <c r="B6" s="90" t="s">
        <v>295</v>
      </c>
      <c r="C6" s="48">
        <v>69453</v>
      </c>
      <c r="D6" s="48">
        <v>57097</v>
      </c>
      <c r="E6" s="48">
        <v>0</v>
      </c>
      <c r="F6" s="48">
        <v>17281</v>
      </c>
      <c r="G6" s="48">
        <v>33387</v>
      </c>
      <c r="H6" s="48">
        <v>750</v>
      </c>
      <c r="I6" s="48">
        <v>7179</v>
      </c>
      <c r="J6" s="48">
        <v>31715</v>
      </c>
      <c r="K6" s="48">
        <v>12000</v>
      </c>
      <c r="L6" s="48">
        <v>0</v>
      </c>
      <c r="M6" s="48">
        <v>0</v>
      </c>
      <c r="N6" s="48">
        <v>293665</v>
      </c>
      <c r="O6" s="48">
        <v>522527</v>
      </c>
      <c r="P6" s="48">
        <f>'Operating Expenditures 1 - 2018'!G6+'Operating Expenditures 1 - 2018'!O6+'Operating Expenditures 2 - 2018'!O6</f>
        <v>1093167</v>
      </c>
      <c r="Q6" s="66">
        <f>P6/'Operating Expenditures 1 - 2018'!C6</f>
        <v>42.693497363796133</v>
      </c>
    </row>
    <row r="7" spans="1:18" x14ac:dyDescent="0.3">
      <c r="A7" s="7" t="s">
        <v>229</v>
      </c>
      <c r="B7" s="90"/>
      <c r="C7" s="48">
        <v>193609</v>
      </c>
      <c r="D7" s="48">
        <v>264169</v>
      </c>
      <c r="E7" s="48">
        <v>96733</v>
      </c>
      <c r="F7" s="48">
        <v>111839</v>
      </c>
      <c r="G7" s="48">
        <v>21811</v>
      </c>
      <c r="H7" s="48">
        <v>30529</v>
      </c>
      <c r="I7" s="48">
        <v>54971</v>
      </c>
      <c r="J7" s="48">
        <v>256731</v>
      </c>
      <c r="K7" s="48">
        <v>13200</v>
      </c>
      <c r="L7" s="48">
        <v>0</v>
      </c>
      <c r="M7" s="48">
        <v>0</v>
      </c>
      <c r="N7" s="48">
        <v>1993256</v>
      </c>
      <c r="O7" s="48">
        <v>3036848</v>
      </c>
      <c r="P7" s="48">
        <f>'Operating Expenditures 1 - 2018'!G7+'Operating Expenditures 1 - 2018'!O7+'Operating Expenditures 2 - 2018'!O7</f>
        <v>7181968</v>
      </c>
      <c r="Q7" s="66">
        <f>P7/'Operating Expenditures 1 - 2018'!C7</f>
        <v>57.606904517453799</v>
      </c>
    </row>
    <row r="8" spans="1:18" x14ac:dyDescent="0.3">
      <c r="A8" s="7" t="s">
        <v>230</v>
      </c>
      <c r="B8" s="90"/>
      <c r="C8" s="48">
        <v>128231</v>
      </c>
      <c r="D8" s="48">
        <v>2015</v>
      </c>
      <c r="E8" s="48">
        <v>2015</v>
      </c>
      <c r="F8" s="48">
        <v>2388</v>
      </c>
      <c r="G8" s="48">
        <v>5000</v>
      </c>
      <c r="H8" s="48">
        <v>12350</v>
      </c>
      <c r="I8" s="48">
        <v>32515</v>
      </c>
      <c r="J8" s="48">
        <v>47974</v>
      </c>
      <c r="K8" s="48">
        <v>917</v>
      </c>
      <c r="L8" s="48">
        <v>0</v>
      </c>
      <c r="M8" s="48">
        <v>0</v>
      </c>
      <c r="N8" s="48">
        <v>70469</v>
      </c>
      <c r="O8" s="48">
        <v>303874</v>
      </c>
      <c r="P8" s="48">
        <f>'Operating Expenditures 1 - 2018'!G8+'Operating Expenditures 1 - 2018'!O8+'Operating Expenditures 2 - 2018'!O8</f>
        <v>1068714</v>
      </c>
      <c r="Q8" s="66">
        <f>P8/'Operating Expenditures 1 - 2018'!C8</f>
        <v>47.924394618834079</v>
      </c>
    </row>
    <row r="9" spans="1:18" x14ac:dyDescent="0.3">
      <c r="A9" s="7" t="s">
        <v>32</v>
      </c>
      <c r="B9" s="90"/>
      <c r="C9" s="48">
        <v>20500</v>
      </c>
      <c r="D9" s="48">
        <v>9834</v>
      </c>
      <c r="E9" s="48">
        <v>2850</v>
      </c>
      <c r="F9" s="48">
        <v>14504</v>
      </c>
      <c r="G9" s="48">
        <v>382</v>
      </c>
      <c r="H9" s="48">
        <v>0</v>
      </c>
      <c r="I9" s="48">
        <v>28125</v>
      </c>
      <c r="J9" s="48">
        <v>9327</v>
      </c>
      <c r="K9" s="48">
        <v>12170</v>
      </c>
      <c r="L9" s="48">
        <v>5665</v>
      </c>
      <c r="M9" s="48">
        <v>0</v>
      </c>
      <c r="N9" s="48">
        <v>58442</v>
      </c>
      <c r="O9" s="48">
        <v>161799</v>
      </c>
      <c r="P9" s="48">
        <f>'Operating Expenditures 1 - 2018'!G9+'Operating Expenditures 1 - 2018'!O9+'Operating Expenditures 2 - 2018'!O9</f>
        <v>385146</v>
      </c>
      <c r="Q9" s="66">
        <f>P9/'Operating Expenditures 1 - 2018'!C9</f>
        <v>12.193952825708406</v>
      </c>
    </row>
    <row r="10" spans="1:18" x14ac:dyDescent="0.3">
      <c r="A10" s="7" t="s">
        <v>231</v>
      </c>
      <c r="B10" s="90"/>
      <c r="C10" s="48">
        <v>34885</v>
      </c>
      <c r="D10" s="48">
        <v>18156</v>
      </c>
      <c r="E10" s="48">
        <v>24516</v>
      </c>
      <c r="F10" s="48">
        <v>16941</v>
      </c>
      <c r="G10" s="48">
        <v>1156</v>
      </c>
      <c r="H10" s="48">
        <v>7767</v>
      </c>
      <c r="I10" s="48">
        <v>6798</v>
      </c>
      <c r="J10" s="48">
        <v>0</v>
      </c>
      <c r="K10" s="48">
        <v>31962</v>
      </c>
      <c r="L10" s="48">
        <v>0</v>
      </c>
      <c r="M10" s="48">
        <v>0</v>
      </c>
      <c r="N10" s="48">
        <v>29421</v>
      </c>
      <c r="O10" s="48">
        <v>171602</v>
      </c>
      <c r="P10" s="48">
        <f>'Operating Expenditures 1 - 2018'!G10+'Operating Expenditures 1 - 2018'!O10+'Operating Expenditures 2 - 2018'!O10</f>
        <v>643738</v>
      </c>
      <c r="Q10" s="66">
        <f>P10/'Operating Expenditures 1 - 2018'!C10</f>
        <v>15.909693045326479</v>
      </c>
    </row>
    <row r="11" spans="1:18" x14ac:dyDescent="0.3">
      <c r="A11" s="7" t="s">
        <v>232</v>
      </c>
      <c r="B11" s="90" t="s">
        <v>295</v>
      </c>
      <c r="C11" s="48">
        <v>74982</v>
      </c>
      <c r="D11" s="48">
        <v>9975</v>
      </c>
      <c r="E11" s="48">
        <v>69119</v>
      </c>
      <c r="F11" s="48">
        <v>1270</v>
      </c>
      <c r="G11" s="48">
        <v>31742</v>
      </c>
      <c r="H11" s="48">
        <v>4094</v>
      </c>
      <c r="I11" s="48">
        <v>17647</v>
      </c>
      <c r="J11" s="48">
        <v>63393</v>
      </c>
      <c r="K11" s="48">
        <v>10000</v>
      </c>
      <c r="L11" s="48">
        <v>0</v>
      </c>
      <c r="M11" s="48">
        <v>0</v>
      </c>
      <c r="N11" s="48">
        <v>71678</v>
      </c>
      <c r="O11" s="48">
        <v>353900</v>
      </c>
      <c r="P11" s="48">
        <f>'Operating Expenditures 1 - 2018'!G11+'Operating Expenditures 1 - 2018'!O11+'Operating Expenditures 2 - 2018'!O11</f>
        <v>1589534</v>
      </c>
      <c r="Q11" s="66">
        <f>P11/'Operating Expenditures 1 - 2018'!C11</f>
        <v>42.668617292567042</v>
      </c>
    </row>
    <row r="12" spans="1:18" x14ac:dyDescent="0.3">
      <c r="A12" s="7" t="s">
        <v>33</v>
      </c>
      <c r="B12" s="90" t="s">
        <v>295</v>
      </c>
      <c r="C12" s="48">
        <v>49975</v>
      </c>
      <c r="D12" s="48">
        <v>42176</v>
      </c>
      <c r="E12" s="48">
        <v>41163</v>
      </c>
      <c r="F12" s="48">
        <v>33242</v>
      </c>
      <c r="G12" s="48">
        <v>13456</v>
      </c>
      <c r="H12" s="48">
        <v>28000</v>
      </c>
      <c r="I12" s="48">
        <v>20000</v>
      </c>
      <c r="J12" s="48">
        <v>45000</v>
      </c>
      <c r="K12" s="48">
        <v>15861</v>
      </c>
      <c r="L12" s="48">
        <v>3200</v>
      </c>
      <c r="M12" s="48">
        <v>0</v>
      </c>
      <c r="N12" s="48">
        <v>401000</v>
      </c>
      <c r="O12" s="48">
        <v>693073</v>
      </c>
      <c r="P12" s="48">
        <f>'Operating Expenditures 1 - 2018'!G12+'Operating Expenditures 1 - 2018'!O12+'Operating Expenditures 2 - 2018'!O12</f>
        <v>1353785</v>
      </c>
      <c r="Q12" s="66">
        <f>P12/'Operating Expenditures 1 - 2018'!C12</f>
        <v>101.72715659753531</v>
      </c>
    </row>
    <row r="13" spans="1:18" x14ac:dyDescent="0.3">
      <c r="A13" s="7" t="s">
        <v>233</v>
      </c>
      <c r="B13" s="90"/>
      <c r="C13" s="48">
        <v>303266</v>
      </c>
      <c r="D13" s="48">
        <v>298830</v>
      </c>
      <c r="E13" s="48">
        <v>53277</v>
      </c>
      <c r="F13" s="48">
        <v>72739</v>
      </c>
      <c r="G13" s="48">
        <v>40242</v>
      </c>
      <c r="H13" s="48">
        <v>22203</v>
      </c>
      <c r="I13" s="48">
        <v>194008</v>
      </c>
      <c r="J13" s="48">
        <v>227092</v>
      </c>
      <c r="K13" s="48">
        <v>13500</v>
      </c>
      <c r="L13" s="48">
        <v>3700</v>
      </c>
      <c r="M13" s="48">
        <v>0</v>
      </c>
      <c r="N13" s="48">
        <v>352527</v>
      </c>
      <c r="O13" s="48">
        <v>1581384</v>
      </c>
      <c r="P13" s="48">
        <f>'Operating Expenditures 1 - 2018'!G13+'Operating Expenditures 1 - 2018'!O13+'Operating Expenditures 2 - 2018'!O13</f>
        <v>6558630</v>
      </c>
      <c r="Q13" s="66">
        <f>P13/'Operating Expenditures 1 - 2018'!C13</f>
        <v>51.56763769312419</v>
      </c>
    </row>
    <row r="14" spans="1:18" x14ac:dyDescent="0.3">
      <c r="A14" s="7" t="s">
        <v>34</v>
      </c>
      <c r="B14" s="90"/>
      <c r="C14" s="48">
        <v>452923</v>
      </c>
      <c r="D14" s="48">
        <v>851066</v>
      </c>
      <c r="E14" s="48">
        <v>40396</v>
      </c>
      <c r="F14" s="48">
        <v>120443</v>
      </c>
      <c r="G14" s="48">
        <v>112461</v>
      </c>
      <c r="H14" s="48">
        <v>49229</v>
      </c>
      <c r="I14" s="48">
        <v>516386</v>
      </c>
      <c r="J14" s="48">
        <v>0</v>
      </c>
      <c r="K14" s="48">
        <v>241054</v>
      </c>
      <c r="L14" s="48">
        <v>0</v>
      </c>
      <c r="M14" s="48">
        <v>0</v>
      </c>
      <c r="N14" s="48">
        <v>393019</v>
      </c>
      <c r="O14" s="48">
        <v>2776977</v>
      </c>
      <c r="P14" s="48">
        <f>'Operating Expenditures 1 - 2018'!G14+'Operating Expenditures 1 - 2018'!O14+'Operating Expenditures 2 - 2018'!O14</f>
        <v>10344022</v>
      </c>
      <c r="Q14" s="66">
        <f>P14/'Operating Expenditures 1 - 2018'!C14</f>
        <v>50.927675371223756</v>
      </c>
    </row>
    <row r="15" spans="1:18" x14ac:dyDescent="0.25">
      <c r="A15" s="283" t="s">
        <v>35</v>
      </c>
      <c r="B15" s="206" t="s">
        <v>295</v>
      </c>
      <c r="C15" s="48">
        <v>9655</v>
      </c>
      <c r="D15" s="48">
        <v>3600</v>
      </c>
      <c r="E15" s="48">
        <v>0</v>
      </c>
      <c r="F15" s="48">
        <v>18778</v>
      </c>
      <c r="G15" s="48">
        <v>2000</v>
      </c>
      <c r="H15" s="48">
        <v>0</v>
      </c>
      <c r="I15" s="48">
        <v>1500</v>
      </c>
      <c r="J15" s="48">
        <v>12552</v>
      </c>
      <c r="K15" s="48">
        <v>9141</v>
      </c>
      <c r="L15" s="48">
        <v>0</v>
      </c>
      <c r="M15" s="48">
        <v>0</v>
      </c>
      <c r="N15" s="48">
        <v>41763</v>
      </c>
      <c r="O15" s="48">
        <v>98989</v>
      </c>
      <c r="P15" s="48">
        <f>'Operating Expenditures 1 - 2018'!G15+'Operating Expenditures 1 - 2018'!O15+'Operating Expenditures 2 - 2018'!O15</f>
        <v>335441</v>
      </c>
      <c r="Q15" s="66">
        <f>P15/'Operating Expenditures 1 - 2018'!C15</f>
        <v>33.678815261044178</v>
      </c>
    </row>
    <row r="16" spans="1:18" x14ac:dyDescent="0.3">
      <c r="A16" s="7" t="s">
        <v>36</v>
      </c>
      <c r="B16" s="90"/>
      <c r="C16" s="48">
        <v>79223</v>
      </c>
      <c r="D16" s="48">
        <v>0</v>
      </c>
      <c r="E16" s="48">
        <v>695</v>
      </c>
      <c r="F16" s="48">
        <v>50034</v>
      </c>
      <c r="G16" s="48">
        <v>3628</v>
      </c>
      <c r="H16" s="48">
        <v>0</v>
      </c>
      <c r="I16" s="48">
        <v>25478</v>
      </c>
      <c r="J16" s="48">
        <v>54594</v>
      </c>
      <c r="K16" s="48">
        <v>2806</v>
      </c>
      <c r="L16" s="48">
        <v>0</v>
      </c>
      <c r="M16" s="48">
        <v>0</v>
      </c>
      <c r="N16" s="48">
        <v>100578</v>
      </c>
      <c r="O16" s="48">
        <v>317036</v>
      </c>
      <c r="P16" s="48">
        <f>'Operating Expenditures 1 - 2018'!G16+'Operating Expenditures 1 - 2018'!O16+'Operating Expenditures 2 - 2018'!O16</f>
        <v>1026278</v>
      </c>
      <c r="Q16" s="66">
        <f>P16/'Operating Expenditures 1 - 2018'!C16</f>
        <v>147.28444316877153</v>
      </c>
    </row>
    <row r="17" spans="1:17" x14ac:dyDescent="0.3">
      <c r="A17" s="7" t="s">
        <v>234</v>
      </c>
      <c r="B17" s="90"/>
      <c r="C17" s="48">
        <v>25406</v>
      </c>
      <c r="D17" s="48">
        <v>0</v>
      </c>
      <c r="E17" s="48">
        <v>0</v>
      </c>
      <c r="F17" s="48">
        <v>15902</v>
      </c>
      <c r="G17" s="48">
        <v>2218</v>
      </c>
      <c r="H17" s="48">
        <v>2797</v>
      </c>
      <c r="I17" s="48">
        <v>15067</v>
      </c>
      <c r="J17" s="48">
        <v>12077</v>
      </c>
      <c r="K17" s="48">
        <v>8245</v>
      </c>
      <c r="L17" s="48">
        <v>0</v>
      </c>
      <c r="M17" s="48">
        <v>4527</v>
      </c>
      <c r="N17" s="48">
        <v>24162</v>
      </c>
      <c r="O17" s="48">
        <v>110401</v>
      </c>
      <c r="P17" s="48">
        <f>'Operating Expenditures 1 - 2018'!G17+'Operating Expenditures 1 - 2018'!O17+'Operating Expenditures 2 - 2018'!O17</f>
        <v>336282</v>
      </c>
      <c r="Q17" s="66">
        <f>P17/'Operating Expenditures 1 - 2018'!C17</f>
        <v>35.00020815986678</v>
      </c>
    </row>
    <row r="18" spans="1:17" x14ac:dyDescent="0.3">
      <c r="A18" s="7" t="s">
        <v>235</v>
      </c>
      <c r="B18" s="90"/>
      <c r="C18" s="48">
        <v>34967</v>
      </c>
      <c r="D18" s="48">
        <v>7956</v>
      </c>
      <c r="E18" s="48">
        <v>1000</v>
      </c>
      <c r="F18" s="48">
        <v>26116</v>
      </c>
      <c r="G18" s="48">
        <v>593</v>
      </c>
      <c r="H18" s="48">
        <v>96</v>
      </c>
      <c r="I18" s="48">
        <v>54134</v>
      </c>
      <c r="J18" s="48">
        <v>27252</v>
      </c>
      <c r="K18" s="48">
        <v>6846</v>
      </c>
      <c r="L18" s="48">
        <v>0</v>
      </c>
      <c r="M18" s="48">
        <v>0</v>
      </c>
      <c r="N18" s="48">
        <v>39982</v>
      </c>
      <c r="O18" s="48">
        <v>198942</v>
      </c>
      <c r="P18" s="48">
        <f>'Operating Expenditures 1 - 2018'!G18+'Operating Expenditures 1 - 2018'!O18+'Operating Expenditures 2 - 2018'!O18</f>
        <v>582169</v>
      </c>
      <c r="Q18" s="66">
        <f>P18/'Operating Expenditures 1 - 2018'!C18</f>
        <v>36.5133592574009</v>
      </c>
    </row>
    <row r="19" spans="1:17" x14ac:dyDescent="0.3">
      <c r="A19" s="7" t="s">
        <v>236</v>
      </c>
      <c r="B19" s="206" t="s">
        <v>295</v>
      </c>
      <c r="C19" s="48">
        <v>30829</v>
      </c>
      <c r="D19" s="48">
        <v>4489</v>
      </c>
      <c r="E19" s="48">
        <v>36387</v>
      </c>
      <c r="F19" s="48">
        <v>25337</v>
      </c>
      <c r="G19" s="48">
        <v>8614</v>
      </c>
      <c r="H19" s="48">
        <v>5411</v>
      </c>
      <c r="I19" s="48">
        <v>30296</v>
      </c>
      <c r="J19" s="48">
        <v>36854</v>
      </c>
      <c r="K19" s="48">
        <v>14950</v>
      </c>
      <c r="L19" s="48">
        <v>2629</v>
      </c>
      <c r="M19" s="48">
        <v>0</v>
      </c>
      <c r="N19" s="48">
        <v>92677</v>
      </c>
      <c r="O19" s="48">
        <v>288473</v>
      </c>
      <c r="P19" s="48">
        <f>'Operating Expenditures 1 - 2018'!G19+'Operating Expenditures 1 - 2018'!O19+'Operating Expenditures 2 - 2018'!O19</f>
        <v>868838</v>
      </c>
      <c r="Q19" s="66">
        <f>P19/'Operating Expenditures 1 - 2018'!C19</f>
        <v>44.39188636828122</v>
      </c>
    </row>
    <row r="20" spans="1:17" x14ac:dyDescent="0.3">
      <c r="A20" s="7" t="s">
        <v>62</v>
      </c>
      <c r="B20" s="90" t="s">
        <v>295</v>
      </c>
      <c r="C20" s="48">
        <v>113280</v>
      </c>
      <c r="D20" s="48">
        <v>36923</v>
      </c>
      <c r="E20" s="48">
        <v>0</v>
      </c>
      <c r="F20" s="48">
        <v>43658</v>
      </c>
      <c r="G20" s="48">
        <v>3547</v>
      </c>
      <c r="H20" s="48">
        <v>4230</v>
      </c>
      <c r="I20" s="48">
        <v>899</v>
      </c>
      <c r="J20" s="48">
        <v>0</v>
      </c>
      <c r="K20" s="48">
        <v>8750</v>
      </c>
      <c r="L20" s="48">
        <v>2493</v>
      </c>
      <c r="M20" s="48">
        <v>0</v>
      </c>
      <c r="N20" s="48">
        <v>126401</v>
      </c>
      <c r="O20" s="48">
        <v>340181</v>
      </c>
      <c r="P20" s="48">
        <f>'Operating Expenditures 1 - 2018'!G20+'Operating Expenditures 1 - 2018'!O20+'Operating Expenditures 2 - 2018'!O20</f>
        <v>2004518</v>
      </c>
      <c r="Q20" s="66">
        <f>P20/'Operating Expenditures 1 - 2018'!C20</f>
        <v>73.0615979005686</v>
      </c>
    </row>
    <row r="21" spans="1:17" x14ac:dyDescent="0.3">
      <c r="A21" s="7" t="s">
        <v>237</v>
      </c>
      <c r="B21" s="90"/>
      <c r="C21" s="48">
        <v>1159466</v>
      </c>
      <c r="D21" s="48">
        <v>2128610</v>
      </c>
      <c r="E21" s="48">
        <v>302137</v>
      </c>
      <c r="F21" s="48">
        <v>519010</v>
      </c>
      <c r="G21" s="48">
        <v>92112</v>
      </c>
      <c r="H21" s="48">
        <v>35135</v>
      </c>
      <c r="I21" s="48">
        <v>797318</v>
      </c>
      <c r="J21" s="48">
        <v>1319521</v>
      </c>
      <c r="K21" s="48">
        <v>1051280</v>
      </c>
      <c r="L21" s="48">
        <v>3110</v>
      </c>
      <c r="M21" s="48">
        <v>0</v>
      </c>
      <c r="N21" s="48">
        <v>2375675</v>
      </c>
      <c r="O21" s="48">
        <v>9783374</v>
      </c>
      <c r="P21" s="48">
        <f>'Operating Expenditures 1 - 2018'!G21+'Operating Expenditures 1 - 2018'!O21+'Operating Expenditures 2 - 2018'!O21</f>
        <v>38239891</v>
      </c>
      <c r="Q21" s="66">
        <f>P21/'Operating Expenditures 1 - 2018'!C21</f>
        <v>86.720423352896887</v>
      </c>
    </row>
    <row r="22" spans="1:17" x14ac:dyDescent="0.3">
      <c r="A22" s="7" t="s">
        <v>238</v>
      </c>
      <c r="B22" s="90"/>
      <c r="C22" s="48">
        <v>8834</v>
      </c>
      <c r="D22" s="48">
        <v>5075</v>
      </c>
      <c r="E22" s="48">
        <v>1500</v>
      </c>
      <c r="F22" s="48">
        <v>6876</v>
      </c>
      <c r="G22" s="48">
        <v>4593</v>
      </c>
      <c r="H22" s="48">
        <v>1795</v>
      </c>
      <c r="I22" s="48">
        <v>11755</v>
      </c>
      <c r="J22" s="48">
        <v>11961</v>
      </c>
      <c r="K22" s="48">
        <v>6250</v>
      </c>
      <c r="L22" s="48">
        <v>0</v>
      </c>
      <c r="M22" s="48">
        <v>0</v>
      </c>
      <c r="N22" s="48">
        <v>13347</v>
      </c>
      <c r="O22" s="48">
        <v>71986</v>
      </c>
      <c r="P22" s="48">
        <f>'Operating Expenditures 1 - 2018'!G22+'Operating Expenditures 1 - 2018'!O22+'Operating Expenditures 2 - 2018'!O22</f>
        <v>367456</v>
      </c>
      <c r="Q22" s="66">
        <f>P22/'Operating Expenditures 1 - 2018'!C22</f>
        <v>52.217706408981101</v>
      </c>
    </row>
    <row r="23" spans="1:17" x14ac:dyDescent="0.3">
      <c r="A23" s="7" t="s">
        <v>239</v>
      </c>
      <c r="B23" s="90"/>
      <c r="C23" s="48">
        <v>52968</v>
      </c>
      <c r="D23" s="48">
        <v>25519</v>
      </c>
      <c r="E23" s="48">
        <v>6207</v>
      </c>
      <c r="F23" s="48">
        <v>24711</v>
      </c>
      <c r="G23" s="48">
        <v>13758</v>
      </c>
      <c r="H23" s="48">
        <v>6319</v>
      </c>
      <c r="I23" s="48">
        <v>47431</v>
      </c>
      <c r="J23" s="48">
        <v>0</v>
      </c>
      <c r="K23" s="48">
        <v>22000</v>
      </c>
      <c r="L23" s="48">
        <v>400</v>
      </c>
      <c r="M23" s="48">
        <v>0</v>
      </c>
      <c r="N23" s="48">
        <v>11112</v>
      </c>
      <c r="O23" s="48">
        <v>210425</v>
      </c>
      <c r="P23" s="48">
        <f>'Operating Expenditures 1 - 2018'!G23+'Operating Expenditures 1 - 2018'!O23+'Operating Expenditures 2 - 2018'!O23</f>
        <v>988542</v>
      </c>
      <c r="Q23" s="66">
        <f>P23/'Operating Expenditures 1 - 2018'!C23</f>
        <v>29.559010854289387</v>
      </c>
    </row>
    <row r="24" spans="1:17" x14ac:dyDescent="0.3">
      <c r="A24" s="7" t="s">
        <v>289</v>
      </c>
      <c r="B24" s="90" t="s">
        <v>295</v>
      </c>
      <c r="C24" s="48">
        <v>37091</v>
      </c>
      <c r="D24" s="48">
        <v>1150</v>
      </c>
      <c r="E24" s="48">
        <v>0</v>
      </c>
      <c r="F24" s="48">
        <v>14080</v>
      </c>
      <c r="G24" s="48">
        <v>453</v>
      </c>
      <c r="H24" s="48">
        <v>0</v>
      </c>
      <c r="I24" s="48">
        <v>10284</v>
      </c>
      <c r="J24" s="48">
        <v>25611</v>
      </c>
      <c r="K24" s="48">
        <v>10113</v>
      </c>
      <c r="L24" s="48">
        <v>0</v>
      </c>
      <c r="M24" s="48">
        <v>0</v>
      </c>
      <c r="N24" s="48">
        <v>35477</v>
      </c>
      <c r="O24" s="48">
        <v>134259</v>
      </c>
      <c r="P24" s="48">
        <f>'Operating Expenditures 1 - 2018'!G24+'Operating Expenditures 1 - 2018'!O24+'Operating Expenditures 2 - 2018'!O24</f>
        <v>663266</v>
      </c>
      <c r="Q24" s="66">
        <f>P24/'Operating Expenditures 1 - 2018'!C24</f>
        <v>32.906628299265726</v>
      </c>
    </row>
    <row r="25" spans="1:17" x14ac:dyDescent="0.3">
      <c r="A25" s="7" t="s">
        <v>240</v>
      </c>
      <c r="B25" s="90"/>
      <c r="C25" s="48">
        <v>57599</v>
      </c>
      <c r="D25" s="48">
        <v>14207</v>
      </c>
      <c r="E25" s="48">
        <v>0</v>
      </c>
      <c r="F25" s="48">
        <v>15534</v>
      </c>
      <c r="G25" s="48">
        <v>8519</v>
      </c>
      <c r="H25" s="48">
        <v>20913</v>
      </c>
      <c r="I25" s="48">
        <v>7659</v>
      </c>
      <c r="J25" s="48">
        <v>23360</v>
      </c>
      <c r="K25" s="48">
        <v>15604</v>
      </c>
      <c r="L25" s="48">
        <v>500</v>
      </c>
      <c r="M25" s="48">
        <v>0</v>
      </c>
      <c r="N25" s="48">
        <v>37229</v>
      </c>
      <c r="O25" s="48">
        <v>201124</v>
      </c>
      <c r="P25" s="48">
        <f>'Operating Expenditures 1 - 2018'!G25+'Operating Expenditures 1 - 2018'!O25+'Operating Expenditures 2 - 2018'!O25</f>
        <v>547261</v>
      </c>
      <c r="Q25" s="66">
        <f>P25/'Operating Expenditures 1 - 2018'!C25</f>
        <v>24.342184858998309</v>
      </c>
    </row>
    <row r="26" spans="1:17" x14ac:dyDescent="0.3">
      <c r="A26" s="7" t="s">
        <v>37</v>
      </c>
      <c r="B26" s="90"/>
      <c r="C26" s="48">
        <v>133723</v>
      </c>
      <c r="D26" s="48">
        <v>60434</v>
      </c>
      <c r="E26" s="48">
        <v>89277</v>
      </c>
      <c r="F26" s="48">
        <v>66517</v>
      </c>
      <c r="G26" s="48">
        <v>3482</v>
      </c>
      <c r="H26" s="48">
        <v>0</v>
      </c>
      <c r="I26" s="48">
        <v>2744</v>
      </c>
      <c r="J26" s="48">
        <v>73344</v>
      </c>
      <c r="K26" s="48">
        <v>16070</v>
      </c>
      <c r="L26" s="48">
        <v>0</v>
      </c>
      <c r="M26" s="48">
        <v>0</v>
      </c>
      <c r="N26" s="48">
        <v>138918</v>
      </c>
      <c r="O26" s="48">
        <v>584509</v>
      </c>
      <c r="P26" s="48">
        <f>'Operating Expenditures 1 - 2018'!G26+'Operating Expenditures 1 - 2018'!O26+'Operating Expenditures 2 - 2018'!O26</f>
        <v>2153734</v>
      </c>
      <c r="Q26" s="66">
        <f>P26/'Operating Expenditures 1 - 2018'!C26</f>
        <v>30.359510015364879</v>
      </c>
    </row>
    <row r="27" spans="1:17" x14ac:dyDescent="0.3">
      <c r="A27" s="7" t="s">
        <v>241</v>
      </c>
      <c r="B27" s="90"/>
      <c r="C27" s="48">
        <v>74329</v>
      </c>
      <c r="D27" s="48">
        <v>61005</v>
      </c>
      <c r="E27" s="48">
        <v>18764</v>
      </c>
      <c r="F27" s="48">
        <v>88979</v>
      </c>
      <c r="G27" s="48">
        <v>24409</v>
      </c>
      <c r="H27" s="48">
        <v>7015</v>
      </c>
      <c r="I27" s="48">
        <v>4124</v>
      </c>
      <c r="J27" s="48">
        <v>0</v>
      </c>
      <c r="K27" s="48">
        <v>7918</v>
      </c>
      <c r="L27" s="48">
        <v>0</v>
      </c>
      <c r="M27" s="48">
        <v>0</v>
      </c>
      <c r="N27" s="48">
        <v>255436</v>
      </c>
      <c r="O27" s="48">
        <v>541979</v>
      </c>
      <c r="P27" s="48">
        <f>'Operating Expenditures 1 - 2018'!G27+'Operating Expenditures 1 - 2018'!O27+'Operating Expenditures 2 - 2018'!O27</f>
        <v>2242728</v>
      </c>
      <c r="Q27" s="66">
        <f>P27/'Operating Expenditures 1 - 2018'!C27</f>
        <v>68.540937012927472</v>
      </c>
    </row>
    <row r="28" spans="1:17" x14ac:dyDescent="0.3">
      <c r="A28" s="7" t="s">
        <v>38</v>
      </c>
      <c r="B28" s="90"/>
      <c r="C28" s="48">
        <v>33316</v>
      </c>
      <c r="D28" s="48">
        <v>37489</v>
      </c>
      <c r="E28" s="48">
        <v>3274</v>
      </c>
      <c r="F28" s="48">
        <v>19435</v>
      </c>
      <c r="G28" s="48">
        <v>4433</v>
      </c>
      <c r="H28" s="48">
        <v>27176</v>
      </c>
      <c r="I28" s="48">
        <v>0</v>
      </c>
      <c r="J28" s="48">
        <v>62278</v>
      </c>
      <c r="K28" s="48">
        <v>18000</v>
      </c>
      <c r="L28" s="48">
        <v>0</v>
      </c>
      <c r="M28" s="48">
        <v>28839</v>
      </c>
      <c r="N28" s="48">
        <v>179362</v>
      </c>
      <c r="O28" s="48">
        <v>413602</v>
      </c>
      <c r="P28" s="48">
        <f>'Operating Expenditures 1 - 2018'!G28+'Operating Expenditures 1 - 2018'!O28+'Operating Expenditures 2 - 2018'!O28</f>
        <v>1212135</v>
      </c>
      <c r="Q28" s="66">
        <f>P28/'Operating Expenditures 1 - 2018'!C28</f>
        <v>76.225317570116971</v>
      </c>
    </row>
    <row r="29" spans="1:17" x14ac:dyDescent="0.3">
      <c r="A29" s="7" t="s">
        <v>242</v>
      </c>
      <c r="B29" s="90"/>
      <c r="C29" s="48">
        <v>88103</v>
      </c>
      <c r="D29" s="48">
        <v>20839</v>
      </c>
      <c r="E29" s="48">
        <v>0</v>
      </c>
      <c r="F29" s="48">
        <v>36116</v>
      </c>
      <c r="G29" s="48">
        <v>11190</v>
      </c>
      <c r="H29" s="48">
        <v>21832</v>
      </c>
      <c r="I29" s="48">
        <v>7495</v>
      </c>
      <c r="J29" s="48">
        <v>38647</v>
      </c>
      <c r="K29" s="48">
        <v>15080</v>
      </c>
      <c r="L29" s="48">
        <v>4475</v>
      </c>
      <c r="M29" s="48">
        <v>29389</v>
      </c>
      <c r="N29" s="48">
        <v>73798</v>
      </c>
      <c r="O29" s="48">
        <v>346964</v>
      </c>
      <c r="P29" s="48">
        <f>'Operating Expenditures 1 - 2018'!G29+'Operating Expenditures 1 - 2018'!O29+'Operating Expenditures 2 - 2018'!O29</f>
        <v>995860</v>
      </c>
      <c r="Q29" s="66">
        <f>P29/'Operating Expenditures 1 - 2018'!C29</f>
        <v>31.532518523209422</v>
      </c>
    </row>
    <row r="30" spans="1:17" x14ac:dyDescent="0.3">
      <c r="A30" s="7" t="s">
        <v>39</v>
      </c>
      <c r="B30" s="90"/>
      <c r="C30" s="48">
        <v>634704</v>
      </c>
      <c r="D30" s="48">
        <v>325433</v>
      </c>
      <c r="E30" s="48">
        <v>174516</v>
      </c>
      <c r="F30" s="48">
        <v>308479</v>
      </c>
      <c r="G30" s="48">
        <v>16625</v>
      </c>
      <c r="H30" s="48">
        <v>491796</v>
      </c>
      <c r="I30" s="48">
        <v>37006</v>
      </c>
      <c r="J30" s="48">
        <v>0</v>
      </c>
      <c r="K30" s="48">
        <v>1303611</v>
      </c>
      <c r="L30" s="48">
        <v>0</v>
      </c>
      <c r="M30" s="48">
        <v>0</v>
      </c>
      <c r="N30" s="48">
        <v>1475469</v>
      </c>
      <c r="O30" s="48">
        <v>4767639</v>
      </c>
      <c r="P30" s="48">
        <f>'Operating Expenditures 1 - 2018'!G30+'Operating Expenditures 1 - 2018'!O30+'Operating Expenditures 2 - 2018'!O30</f>
        <v>18066971</v>
      </c>
      <c r="Q30" s="66">
        <f>P30/'Operating Expenditures 1 - 2018'!C30</f>
        <v>41.624074129537775</v>
      </c>
    </row>
    <row r="31" spans="1:17" x14ac:dyDescent="0.3">
      <c r="A31" s="7" t="s">
        <v>243</v>
      </c>
      <c r="B31" s="90"/>
      <c r="C31" s="48">
        <v>10604</v>
      </c>
      <c r="D31" s="48">
        <v>8482</v>
      </c>
      <c r="E31" s="48">
        <v>0</v>
      </c>
      <c r="F31" s="48">
        <v>11455</v>
      </c>
      <c r="G31" s="48">
        <v>0</v>
      </c>
      <c r="H31" s="48">
        <v>801</v>
      </c>
      <c r="I31" s="48">
        <v>4001</v>
      </c>
      <c r="J31" s="48">
        <v>12889</v>
      </c>
      <c r="K31" s="48">
        <v>1800</v>
      </c>
      <c r="L31" s="48">
        <v>0</v>
      </c>
      <c r="M31" s="48">
        <v>0</v>
      </c>
      <c r="N31" s="48">
        <v>6093</v>
      </c>
      <c r="O31" s="48">
        <v>56125</v>
      </c>
      <c r="P31" s="48">
        <f>'Operating Expenditures 1 - 2018'!G31+'Operating Expenditures 1 - 2018'!O31+'Operating Expenditures 2 - 2018'!O31</f>
        <v>271467</v>
      </c>
      <c r="Q31" s="66">
        <f>P31/'Operating Expenditures 1 - 2018'!C31</f>
        <v>27.141271745650869</v>
      </c>
    </row>
    <row r="32" spans="1:17" x14ac:dyDescent="0.3">
      <c r="A32" s="7" t="s">
        <v>63</v>
      </c>
      <c r="B32" s="90"/>
      <c r="C32" s="48">
        <v>2395</v>
      </c>
      <c r="D32" s="48">
        <v>3000</v>
      </c>
      <c r="E32" s="48">
        <v>1500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7147</v>
      </c>
      <c r="O32" s="48">
        <v>14042</v>
      </c>
      <c r="P32" s="48">
        <f>'Operating Expenditures 1 - 2018'!G32+'Operating Expenditures 1 - 2018'!O32+'Operating Expenditures 2 - 2018'!O32</f>
        <v>56957</v>
      </c>
      <c r="Q32" s="66">
        <f>P32/'Operating Expenditures 1 - 2018'!C32</f>
        <v>46.762725779967163</v>
      </c>
    </row>
    <row r="33" spans="1:17" x14ac:dyDescent="0.25">
      <c r="A33" s="283" t="s">
        <v>40</v>
      </c>
      <c r="B33" s="206"/>
      <c r="C33" s="48">
        <v>446398</v>
      </c>
      <c r="D33" s="48">
        <v>797481</v>
      </c>
      <c r="E33" s="48">
        <v>57329</v>
      </c>
      <c r="F33" s="48">
        <v>94234</v>
      </c>
      <c r="G33" s="48">
        <v>46987</v>
      </c>
      <c r="H33" s="48">
        <v>192591</v>
      </c>
      <c r="I33" s="48">
        <v>257139</v>
      </c>
      <c r="J33" s="48">
        <v>492151</v>
      </c>
      <c r="K33" s="48">
        <v>562001</v>
      </c>
      <c r="L33" s="48">
        <v>200</v>
      </c>
      <c r="M33" s="48">
        <v>46752</v>
      </c>
      <c r="N33" s="48">
        <v>507847</v>
      </c>
      <c r="O33" s="48">
        <v>3501110</v>
      </c>
      <c r="P33" s="48">
        <f>'Operating Expenditures 1 - 2018'!G33+'Operating Expenditures 1 - 2018'!O33+'Operating Expenditures 2 - 2018'!O33</f>
        <v>10978520</v>
      </c>
      <c r="Q33" s="66">
        <f>P33/'Operating Expenditures 1 - 2018'!C33</f>
        <v>45.219662083680007</v>
      </c>
    </row>
    <row r="34" spans="1:17" x14ac:dyDescent="0.3">
      <c r="A34" s="7" t="s">
        <v>41</v>
      </c>
      <c r="B34" s="90"/>
      <c r="C34" s="48">
        <v>141086</v>
      </c>
      <c r="D34" s="48">
        <v>52266</v>
      </c>
      <c r="E34" s="48">
        <v>16639</v>
      </c>
      <c r="F34" s="48">
        <v>160555</v>
      </c>
      <c r="G34" s="48">
        <v>40245</v>
      </c>
      <c r="H34" s="48">
        <v>20446</v>
      </c>
      <c r="I34" s="48">
        <v>100385</v>
      </c>
      <c r="J34" s="48">
        <v>268447</v>
      </c>
      <c r="K34" s="48">
        <v>60000</v>
      </c>
      <c r="L34" s="48">
        <v>0</v>
      </c>
      <c r="M34" s="48">
        <v>0</v>
      </c>
      <c r="N34" s="48">
        <v>225921</v>
      </c>
      <c r="O34" s="48">
        <v>1085990</v>
      </c>
      <c r="P34" s="48">
        <f>'Operating Expenditures 1 - 2018'!G34+'Operating Expenditures 1 - 2018'!O34+'Operating Expenditures 2 - 2018'!O34</f>
        <v>5774703</v>
      </c>
      <c r="Q34" s="66">
        <f>P34/'Operating Expenditures 1 - 2018'!C34</f>
        <v>58.856474545176582</v>
      </c>
    </row>
    <row r="35" spans="1:17" x14ac:dyDescent="0.3">
      <c r="A35" s="7" t="s">
        <v>42</v>
      </c>
      <c r="B35" s="90"/>
      <c r="C35" s="48">
        <v>32556</v>
      </c>
      <c r="D35" s="48">
        <v>9380</v>
      </c>
      <c r="E35" s="48">
        <v>1900</v>
      </c>
      <c r="F35" s="48">
        <v>13250</v>
      </c>
      <c r="G35" s="48">
        <v>524</v>
      </c>
      <c r="H35" s="48">
        <v>20267</v>
      </c>
      <c r="I35" s="48">
        <v>8050</v>
      </c>
      <c r="J35" s="48">
        <v>0</v>
      </c>
      <c r="K35" s="48">
        <v>8217</v>
      </c>
      <c r="L35" s="48">
        <v>0</v>
      </c>
      <c r="M35" s="48">
        <v>0</v>
      </c>
      <c r="N35" s="48">
        <v>8434</v>
      </c>
      <c r="O35" s="48">
        <v>102578</v>
      </c>
      <c r="P35" s="48">
        <f>'Operating Expenditures 1 - 2018'!G35+'Operating Expenditures 1 - 2018'!O35+'Operating Expenditures 2 - 2018'!O35</f>
        <v>451646</v>
      </c>
      <c r="Q35" s="66">
        <f>P35/'Operating Expenditures 1 - 2018'!C35</f>
        <v>30.277267547093921</v>
      </c>
    </row>
    <row r="36" spans="1:17" x14ac:dyDescent="0.3">
      <c r="A36" s="63" t="s">
        <v>43</v>
      </c>
      <c r="B36" s="90"/>
      <c r="C36" s="48">
        <v>157058</v>
      </c>
      <c r="D36" s="48">
        <v>51964</v>
      </c>
      <c r="E36" s="48">
        <v>12500</v>
      </c>
      <c r="F36" s="48">
        <v>60069</v>
      </c>
      <c r="G36" s="48">
        <v>31707</v>
      </c>
      <c r="H36" s="48">
        <v>11780</v>
      </c>
      <c r="I36" s="48">
        <v>69270</v>
      </c>
      <c r="J36" s="48">
        <v>54429</v>
      </c>
      <c r="K36" s="48">
        <v>11000</v>
      </c>
      <c r="L36" s="48">
        <v>0</v>
      </c>
      <c r="M36" s="48">
        <v>0</v>
      </c>
      <c r="N36" s="48">
        <v>30006</v>
      </c>
      <c r="O36" s="48">
        <v>489783</v>
      </c>
      <c r="P36" s="48">
        <f>'Operating Expenditures 1 - 2018'!G36+'Operating Expenditures 1 - 2018'!O36+'Operating Expenditures 2 - 2018'!O36</f>
        <v>2143970</v>
      </c>
      <c r="Q36" s="66">
        <f>P36/'Operating Expenditures 1 - 2018'!C36</f>
        <v>45.426942961267905</v>
      </c>
    </row>
    <row r="37" spans="1:17" x14ac:dyDescent="0.3">
      <c r="A37" s="7" t="s">
        <v>244</v>
      </c>
      <c r="B37" s="90"/>
      <c r="C37" s="48">
        <v>197060</v>
      </c>
      <c r="D37" s="48">
        <v>300199</v>
      </c>
      <c r="E37" s="48">
        <v>55640</v>
      </c>
      <c r="F37" s="48">
        <v>139514</v>
      </c>
      <c r="G37" s="48">
        <v>36094</v>
      </c>
      <c r="H37" s="48">
        <v>104796</v>
      </c>
      <c r="I37" s="48">
        <v>52377</v>
      </c>
      <c r="J37" s="48">
        <v>199200</v>
      </c>
      <c r="K37" s="48">
        <v>15050</v>
      </c>
      <c r="L37" s="48">
        <v>0</v>
      </c>
      <c r="M37" s="48">
        <v>0</v>
      </c>
      <c r="N37" s="48">
        <v>172418</v>
      </c>
      <c r="O37" s="48">
        <v>1272348</v>
      </c>
      <c r="P37" s="48">
        <f>'Operating Expenditures 1 - 2018'!G37+'Operating Expenditures 1 - 2018'!O37+'Operating Expenditures 2 - 2018'!O37</f>
        <v>4507730</v>
      </c>
      <c r="Q37" s="66">
        <f>P37/'Operating Expenditures 1 - 2018'!C37</f>
        <v>32.297964418523001</v>
      </c>
    </row>
    <row r="38" spans="1:17" x14ac:dyDescent="0.3">
      <c r="A38" s="7" t="s">
        <v>44</v>
      </c>
      <c r="B38" s="90"/>
      <c r="C38" s="48">
        <v>32707</v>
      </c>
      <c r="D38" s="48">
        <v>25713</v>
      </c>
      <c r="E38" s="48">
        <v>40267</v>
      </c>
      <c r="F38" s="48">
        <v>17132</v>
      </c>
      <c r="G38" s="48">
        <v>5120</v>
      </c>
      <c r="H38" s="48">
        <v>300</v>
      </c>
      <c r="I38" s="48">
        <v>8516</v>
      </c>
      <c r="J38" s="48">
        <v>15402</v>
      </c>
      <c r="K38" s="48">
        <v>26238</v>
      </c>
      <c r="L38" s="48">
        <v>2890</v>
      </c>
      <c r="M38" s="48">
        <v>0</v>
      </c>
      <c r="N38" s="48">
        <v>38731</v>
      </c>
      <c r="O38" s="48">
        <v>213016</v>
      </c>
      <c r="P38" s="48">
        <f>'Operating Expenditures 1 - 2018'!G38+'Operating Expenditures 1 - 2018'!O38+'Operating Expenditures 2 - 2018'!O38</f>
        <v>566475</v>
      </c>
      <c r="Q38" s="66">
        <f>P38/'Operating Expenditures 1 - 2018'!C38</f>
        <v>50.754860675566704</v>
      </c>
    </row>
    <row r="39" spans="1:17" x14ac:dyDescent="0.3">
      <c r="A39" s="7" t="s">
        <v>45</v>
      </c>
      <c r="B39" s="90" t="s">
        <v>295</v>
      </c>
      <c r="C39" s="48">
        <v>46336</v>
      </c>
      <c r="D39" s="48">
        <v>13473</v>
      </c>
      <c r="E39" s="48">
        <v>13473</v>
      </c>
      <c r="F39" s="48">
        <v>4347</v>
      </c>
      <c r="G39" s="48">
        <v>14600</v>
      </c>
      <c r="H39" s="48">
        <v>0</v>
      </c>
      <c r="I39" s="48">
        <v>0</v>
      </c>
      <c r="J39" s="48">
        <v>20823</v>
      </c>
      <c r="K39" s="48">
        <v>18080</v>
      </c>
      <c r="L39" s="48">
        <v>0</v>
      </c>
      <c r="M39" s="48">
        <v>0</v>
      </c>
      <c r="N39" s="48">
        <v>35000</v>
      </c>
      <c r="O39" s="48">
        <v>166132</v>
      </c>
      <c r="P39" s="48">
        <f>'Operating Expenditures 1 - 2018'!G39+'Operating Expenditures 1 - 2018'!O39+'Operating Expenditures 2 - 2018'!O39</f>
        <v>441033</v>
      </c>
      <c r="Q39" s="66">
        <f>P39/'Operating Expenditures 1 - 2018'!C39</f>
        <v>17.364871249704702</v>
      </c>
    </row>
    <row r="40" spans="1:17" x14ac:dyDescent="0.3">
      <c r="A40" s="7" t="s">
        <v>46</v>
      </c>
      <c r="B40" s="90"/>
      <c r="C40" s="48">
        <v>6167</v>
      </c>
      <c r="D40" s="48">
        <v>8014</v>
      </c>
      <c r="E40" s="48">
        <v>150</v>
      </c>
      <c r="F40" s="48">
        <v>0</v>
      </c>
      <c r="G40" s="48">
        <v>0</v>
      </c>
      <c r="H40" s="48">
        <v>0</v>
      </c>
      <c r="I40" s="48">
        <v>6778</v>
      </c>
      <c r="J40" s="48">
        <v>0</v>
      </c>
      <c r="K40" s="48">
        <v>0</v>
      </c>
      <c r="L40" s="48">
        <v>0</v>
      </c>
      <c r="M40" s="48">
        <v>0</v>
      </c>
      <c r="N40" s="48">
        <v>10760</v>
      </c>
      <c r="O40" s="48">
        <v>31869</v>
      </c>
      <c r="P40" s="48">
        <f>'Operating Expenditures 1 - 2018'!G40+'Operating Expenditures 1 - 2018'!O40+'Operating Expenditures 2 - 2018'!O40</f>
        <v>134618</v>
      </c>
      <c r="Q40" s="66">
        <f>P40/'Operating Expenditures 1 - 2018'!C40</f>
        <v>11.996969967026113</v>
      </c>
    </row>
    <row r="41" spans="1:17" x14ac:dyDescent="0.3">
      <c r="A41" s="7" t="s">
        <v>47</v>
      </c>
      <c r="B41" s="90"/>
      <c r="C41" s="48">
        <v>80412</v>
      </c>
      <c r="D41" s="48">
        <v>18298</v>
      </c>
      <c r="E41" s="48">
        <v>25846</v>
      </c>
      <c r="F41" s="48">
        <v>26141</v>
      </c>
      <c r="G41" s="48">
        <v>5175</v>
      </c>
      <c r="H41" s="48">
        <v>5405</v>
      </c>
      <c r="I41" s="48">
        <v>52683</v>
      </c>
      <c r="J41" s="48">
        <v>0</v>
      </c>
      <c r="K41" s="48">
        <v>24535</v>
      </c>
      <c r="L41" s="48">
        <v>500</v>
      </c>
      <c r="M41" s="48">
        <v>0</v>
      </c>
      <c r="N41" s="48">
        <v>117085</v>
      </c>
      <c r="O41" s="48">
        <v>356080</v>
      </c>
      <c r="P41" s="48">
        <f>'Operating Expenditures 1 - 2018'!G41+'Operating Expenditures 1 - 2018'!O41+'Operating Expenditures 2 - 2018'!O41</f>
        <v>1866556</v>
      </c>
      <c r="Q41" s="66">
        <f>P41/'Operating Expenditures 1 - 2018'!C41</f>
        <v>48.282573268837787</v>
      </c>
    </row>
    <row r="42" spans="1:17" x14ac:dyDescent="0.3">
      <c r="A42" s="7" t="s">
        <v>245</v>
      </c>
      <c r="B42" s="90"/>
      <c r="C42" s="48">
        <v>212201</v>
      </c>
      <c r="D42" s="48">
        <v>678696</v>
      </c>
      <c r="E42" s="48">
        <v>45706</v>
      </c>
      <c r="F42" s="48">
        <v>0</v>
      </c>
      <c r="G42" s="48">
        <v>62073</v>
      </c>
      <c r="H42" s="48">
        <v>916769</v>
      </c>
      <c r="I42" s="48">
        <v>442884</v>
      </c>
      <c r="J42" s="48">
        <v>0</v>
      </c>
      <c r="K42" s="48">
        <v>0</v>
      </c>
      <c r="L42" s="48">
        <v>0</v>
      </c>
      <c r="M42" s="48">
        <v>0</v>
      </c>
      <c r="N42" s="48">
        <v>1172420</v>
      </c>
      <c r="O42" s="48">
        <v>3530749</v>
      </c>
      <c r="P42" s="48">
        <f>'Operating Expenditures 1 - 2018'!G42+'Operating Expenditures 1 - 2018'!O42+'Operating Expenditures 2 - 2018'!O42</f>
        <v>18561853</v>
      </c>
      <c r="Q42" s="66">
        <f>P42/'Operating Expenditures 1 - 2018'!C42</f>
        <v>47.472041349749105</v>
      </c>
    </row>
    <row r="43" spans="1:17" x14ac:dyDescent="0.3">
      <c r="A43" s="7" t="s">
        <v>246</v>
      </c>
      <c r="B43" s="90"/>
      <c r="C43" s="48">
        <v>74200</v>
      </c>
      <c r="D43" s="48">
        <v>6872</v>
      </c>
      <c r="E43" s="48">
        <v>4000</v>
      </c>
      <c r="F43" s="48">
        <v>3955</v>
      </c>
      <c r="G43" s="48">
        <v>9012</v>
      </c>
      <c r="H43" s="48">
        <v>1201</v>
      </c>
      <c r="I43" s="48">
        <v>5601</v>
      </c>
      <c r="J43" s="48">
        <v>0</v>
      </c>
      <c r="K43" s="48">
        <v>4990</v>
      </c>
      <c r="L43" s="48">
        <v>0</v>
      </c>
      <c r="M43" s="48">
        <v>0</v>
      </c>
      <c r="N43" s="48">
        <v>26500</v>
      </c>
      <c r="O43" s="48">
        <v>136331</v>
      </c>
      <c r="P43" s="48">
        <f>'Operating Expenditures 1 - 2018'!G43+'Operating Expenditures 1 - 2018'!O43+'Operating Expenditures 2 - 2018'!O43</f>
        <v>495686</v>
      </c>
      <c r="Q43" s="66">
        <f>P43/'Operating Expenditures 1 - 2018'!C43</f>
        <v>6.5042120456632988</v>
      </c>
    </row>
    <row r="44" spans="1:17" x14ac:dyDescent="0.3">
      <c r="A44" s="7" t="s">
        <v>64</v>
      </c>
      <c r="B44" s="90"/>
      <c r="C44" s="48">
        <v>513419</v>
      </c>
      <c r="D44" s="48">
        <v>239761</v>
      </c>
      <c r="E44" s="48">
        <v>213583</v>
      </c>
      <c r="F44" s="48">
        <v>66409</v>
      </c>
      <c r="G44" s="48">
        <v>62920</v>
      </c>
      <c r="H44" s="48">
        <v>28361</v>
      </c>
      <c r="I44" s="48">
        <v>147712</v>
      </c>
      <c r="J44" s="48">
        <v>261774</v>
      </c>
      <c r="K44" s="48">
        <v>174317</v>
      </c>
      <c r="L44" s="48">
        <v>13429</v>
      </c>
      <c r="M44" s="48">
        <v>0</v>
      </c>
      <c r="N44" s="48">
        <v>352801</v>
      </c>
      <c r="O44" s="48">
        <v>2074486</v>
      </c>
      <c r="P44" s="48">
        <f>'Operating Expenditures 1 - 2018'!G44+'Operating Expenditures 1 - 2018'!O44+'Operating Expenditures 2 - 2018'!O44</f>
        <v>7719510</v>
      </c>
      <c r="Q44" s="66">
        <f>P44/'Operating Expenditures 1 - 2018'!C44</f>
        <v>49.972552192911472</v>
      </c>
    </row>
    <row r="45" spans="1:17" x14ac:dyDescent="0.3">
      <c r="A45" s="7" t="s">
        <v>247</v>
      </c>
      <c r="B45" s="90"/>
      <c r="C45" s="48">
        <v>52865</v>
      </c>
      <c r="D45" s="48">
        <v>800</v>
      </c>
      <c r="E45" s="48">
        <v>9080</v>
      </c>
      <c r="F45" s="48">
        <v>0</v>
      </c>
      <c r="G45" s="48">
        <v>345</v>
      </c>
      <c r="H45" s="48">
        <v>3789</v>
      </c>
      <c r="I45" s="48">
        <v>4635</v>
      </c>
      <c r="J45" s="48">
        <v>30047</v>
      </c>
      <c r="K45" s="48">
        <v>0</v>
      </c>
      <c r="L45" s="48">
        <v>0</v>
      </c>
      <c r="M45" s="48">
        <v>0</v>
      </c>
      <c r="N45" s="48">
        <v>2700</v>
      </c>
      <c r="O45" s="48">
        <v>104261</v>
      </c>
      <c r="P45" s="48">
        <f>'Operating Expenditures 1 - 2018'!G45+'Operating Expenditures 1 - 2018'!O45+'Operating Expenditures 2 - 2018'!O45</f>
        <v>779796</v>
      </c>
      <c r="Q45" s="66">
        <f>P45/'Operating Expenditures 1 - 2018'!C45</f>
        <v>33.310380179410508</v>
      </c>
    </row>
    <row r="46" spans="1:17" x14ac:dyDescent="0.3">
      <c r="A46" s="63" t="s">
        <v>48</v>
      </c>
      <c r="B46" s="206" t="s">
        <v>295</v>
      </c>
      <c r="C46" s="48">
        <v>107932</v>
      </c>
      <c r="D46" s="48">
        <v>50783</v>
      </c>
      <c r="E46" s="48">
        <v>18825</v>
      </c>
      <c r="F46" s="48">
        <v>58536</v>
      </c>
      <c r="G46" s="48">
        <v>17877</v>
      </c>
      <c r="H46" s="48">
        <v>50224</v>
      </c>
      <c r="I46" s="48">
        <v>43894</v>
      </c>
      <c r="J46" s="48">
        <v>82000</v>
      </c>
      <c r="K46" s="48">
        <v>55750</v>
      </c>
      <c r="L46" s="48">
        <v>0</v>
      </c>
      <c r="M46" s="48">
        <v>0</v>
      </c>
      <c r="N46" s="48">
        <v>70131</v>
      </c>
      <c r="O46" s="48">
        <v>555952</v>
      </c>
      <c r="P46" s="48">
        <f>'Operating Expenditures 1 - 2018'!G46+'Operating Expenditures 1 - 2018'!O46+'Operating Expenditures 2 - 2018'!O46</f>
        <v>1545033</v>
      </c>
      <c r="Q46" s="66">
        <f>P46/'Operating Expenditures 1 - 2018'!C46</f>
        <v>70.42082953509572</v>
      </c>
    </row>
    <row r="47" spans="1:17" x14ac:dyDescent="0.3">
      <c r="A47" s="7" t="s">
        <v>49</v>
      </c>
      <c r="B47" s="90" t="s">
        <v>295</v>
      </c>
      <c r="C47" s="48">
        <v>280209</v>
      </c>
      <c r="D47" s="48">
        <v>208656</v>
      </c>
      <c r="E47" s="48">
        <v>15000</v>
      </c>
      <c r="F47" s="48">
        <v>35100</v>
      </c>
      <c r="G47" s="48">
        <v>14364</v>
      </c>
      <c r="H47" s="48">
        <v>106555</v>
      </c>
      <c r="I47" s="48">
        <v>0</v>
      </c>
      <c r="J47" s="48">
        <v>431758</v>
      </c>
      <c r="K47" s="48">
        <v>11400</v>
      </c>
      <c r="L47" s="48">
        <v>18131</v>
      </c>
      <c r="M47" s="48">
        <v>0</v>
      </c>
      <c r="N47" s="48">
        <v>499130</v>
      </c>
      <c r="O47" s="48">
        <v>1620303</v>
      </c>
      <c r="P47" s="48">
        <f>'Operating Expenditures 1 - 2018'!G47+'Operating Expenditures 1 - 2018'!O47+'Operating Expenditures 2 - 2018'!O47</f>
        <v>5170536</v>
      </c>
      <c r="Q47" s="66">
        <f>P47/'Operating Expenditures 1 - 2018'!C47</f>
        <v>39.602150702348311</v>
      </c>
    </row>
    <row r="48" spans="1:17" x14ac:dyDescent="0.3">
      <c r="A48" s="7" t="s">
        <v>248</v>
      </c>
      <c r="B48" s="90"/>
      <c r="C48" s="48">
        <v>27348</v>
      </c>
      <c r="D48" s="48">
        <v>3500</v>
      </c>
      <c r="E48" s="48">
        <v>0</v>
      </c>
      <c r="F48" s="48">
        <v>13567</v>
      </c>
      <c r="G48" s="48">
        <v>450</v>
      </c>
      <c r="H48" s="48">
        <v>3100</v>
      </c>
      <c r="I48" s="48">
        <v>0</v>
      </c>
      <c r="J48" s="48">
        <v>62200</v>
      </c>
      <c r="K48" s="48">
        <v>8677</v>
      </c>
      <c r="L48" s="48">
        <v>0</v>
      </c>
      <c r="M48" s="48">
        <v>0</v>
      </c>
      <c r="N48" s="48">
        <v>23200</v>
      </c>
      <c r="O48" s="48">
        <v>142042</v>
      </c>
      <c r="P48" s="48">
        <f>'Operating Expenditures 1 - 2018'!G48+'Operating Expenditures 1 - 2018'!O48+'Operating Expenditures 2 - 2018'!O48</f>
        <v>514234</v>
      </c>
      <c r="Q48" s="66">
        <f>P48/'Operating Expenditures 1 - 2018'!C48</f>
        <v>60.662262592898429</v>
      </c>
    </row>
    <row r="49" spans="1:18" x14ac:dyDescent="0.3">
      <c r="A49" s="7" t="s">
        <v>50</v>
      </c>
      <c r="B49" s="90"/>
      <c r="C49" s="48">
        <v>81242</v>
      </c>
      <c r="D49" s="48">
        <v>50919</v>
      </c>
      <c r="E49" s="48">
        <v>40000</v>
      </c>
      <c r="F49" s="48">
        <v>24944</v>
      </c>
      <c r="G49" s="48">
        <v>4011</v>
      </c>
      <c r="H49" s="48">
        <v>30087</v>
      </c>
      <c r="I49" s="48">
        <v>19424</v>
      </c>
      <c r="J49" s="48">
        <v>0</v>
      </c>
      <c r="K49" s="48">
        <v>1600</v>
      </c>
      <c r="L49" s="48">
        <v>0</v>
      </c>
      <c r="M49" s="48">
        <v>0</v>
      </c>
      <c r="N49" s="48">
        <v>4507</v>
      </c>
      <c r="O49" s="48">
        <v>256734</v>
      </c>
      <c r="P49" s="48">
        <f>'Operating Expenditures 1 - 2018'!G49+'Operating Expenditures 1 - 2018'!O49+'Operating Expenditures 2 - 2018'!O49</f>
        <v>854027</v>
      </c>
      <c r="Q49" s="66">
        <f>P49/'Operating Expenditures 1 - 2018'!C49</f>
        <v>42.295314976228212</v>
      </c>
    </row>
    <row r="50" spans="1:18" x14ac:dyDescent="0.25">
      <c r="A50" s="283" t="s">
        <v>249</v>
      </c>
      <c r="B50" s="206" t="s">
        <v>295</v>
      </c>
      <c r="C50" s="48">
        <v>23385</v>
      </c>
      <c r="D50" s="48">
        <v>20570</v>
      </c>
      <c r="E50" s="48">
        <v>10347</v>
      </c>
      <c r="F50" s="48">
        <v>16191</v>
      </c>
      <c r="G50" s="48">
        <v>503</v>
      </c>
      <c r="H50" s="48">
        <v>27380</v>
      </c>
      <c r="I50" s="48">
        <v>79083</v>
      </c>
      <c r="J50" s="48">
        <v>0</v>
      </c>
      <c r="K50" s="48">
        <v>0</v>
      </c>
      <c r="L50" s="48">
        <v>0</v>
      </c>
      <c r="M50" s="48">
        <v>0</v>
      </c>
      <c r="N50" s="48">
        <v>26659</v>
      </c>
      <c r="O50" s="48">
        <v>204118</v>
      </c>
      <c r="P50" s="48">
        <f>'Operating Expenditures 1 - 2018'!G50+'Operating Expenditures 1 - 2018'!O50+'Operating Expenditures 2 - 2018'!O50</f>
        <v>622041</v>
      </c>
      <c r="Q50" s="66">
        <f>P50/'Operating Expenditures 1 - 2018'!C50</f>
        <v>25.883863182423436</v>
      </c>
    </row>
    <row r="51" spans="1:18" x14ac:dyDescent="0.3">
      <c r="A51" s="7" t="s">
        <v>250</v>
      </c>
      <c r="B51" s="90"/>
      <c r="C51" s="48">
        <v>681084</v>
      </c>
      <c r="D51" s="48">
        <v>1440211</v>
      </c>
      <c r="E51" s="48">
        <v>0</v>
      </c>
      <c r="F51" s="48">
        <v>235960</v>
      </c>
      <c r="G51" s="48">
        <v>90760</v>
      </c>
      <c r="H51" s="48">
        <v>55394</v>
      </c>
      <c r="I51" s="48">
        <v>328407</v>
      </c>
      <c r="J51" s="48">
        <v>465400</v>
      </c>
      <c r="K51" s="48">
        <v>30000</v>
      </c>
      <c r="L51" s="48">
        <v>0</v>
      </c>
      <c r="M51" s="48">
        <v>0</v>
      </c>
      <c r="N51" s="48">
        <v>1735054</v>
      </c>
      <c r="O51" s="48">
        <v>5062270</v>
      </c>
      <c r="P51" s="48">
        <f>'Operating Expenditures 1 - 2018'!G51+'Operating Expenditures 1 - 2018'!O51+'Operating Expenditures 2 - 2018'!O51</f>
        <v>15949054</v>
      </c>
      <c r="Q51" s="66">
        <f>P51/'Operating Expenditures 1 - 2018'!C51</f>
        <v>65.655041535966276</v>
      </c>
    </row>
    <row r="52" spans="1:18" s="278" customFormat="1" ht="37.5" x14ac:dyDescent="0.25">
      <c r="A52" s="316" t="s">
        <v>325</v>
      </c>
      <c r="B52" s="206"/>
      <c r="C52" s="292">
        <v>63213</v>
      </c>
      <c r="D52" s="292">
        <v>15711</v>
      </c>
      <c r="E52" s="292">
        <v>12972</v>
      </c>
      <c r="F52" s="292">
        <v>12276</v>
      </c>
      <c r="G52" s="292">
        <v>6188</v>
      </c>
      <c r="H52" s="292">
        <v>14315</v>
      </c>
      <c r="I52" s="292">
        <v>5846</v>
      </c>
      <c r="J52" s="292">
        <v>0</v>
      </c>
      <c r="K52" s="292">
        <v>16350</v>
      </c>
      <c r="L52" s="292">
        <v>0</v>
      </c>
      <c r="M52" s="292">
        <v>0</v>
      </c>
      <c r="N52" s="292">
        <v>36480</v>
      </c>
      <c r="O52" s="292">
        <v>183351</v>
      </c>
      <c r="P52" s="292">
        <f>'Operating Expenditures 1 - 2018'!G52+'Operating Expenditures 1 - 2018'!O52+'Operating Expenditures 2 - 2018'!O52</f>
        <v>347135</v>
      </c>
      <c r="Q52" s="293">
        <f>P52/'Operating Expenditures 1 - 2018'!C52</f>
        <v>79.020031868882313</v>
      </c>
      <c r="R52" s="291"/>
    </row>
    <row r="53" spans="1:18" x14ac:dyDescent="0.3">
      <c r="A53" s="7" t="s">
        <v>51</v>
      </c>
      <c r="B53" s="90"/>
      <c r="C53" s="48">
        <v>8742</v>
      </c>
      <c r="D53" s="48">
        <v>13164</v>
      </c>
      <c r="E53" s="48">
        <v>0</v>
      </c>
      <c r="F53" s="48">
        <v>24712</v>
      </c>
      <c r="G53" s="48">
        <v>910</v>
      </c>
      <c r="H53" s="48">
        <v>12460</v>
      </c>
      <c r="I53" s="48">
        <v>23015</v>
      </c>
      <c r="J53" s="48">
        <v>36004</v>
      </c>
      <c r="K53" s="48">
        <v>16800</v>
      </c>
      <c r="L53" s="48">
        <v>4326</v>
      </c>
      <c r="M53" s="48">
        <v>0</v>
      </c>
      <c r="N53" s="48">
        <v>15238</v>
      </c>
      <c r="O53" s="48">
        <v>155371</v>
      </c>
      <c r="P53" s="48">
        <f>'Operating Expenditures 1 - 2018'!G53+'Operating Expenditures 1 - 2018'!O53+'Operating Expenditures 2 - 2018'!O53</f>
        <v>574861</v>
      </c>
      <c r="Q53" s="66">
        <f>P53/'Operating Expenditures 1 - 2018'!C53</f>
        <v>12.304124483636908</v>
      </c>
    </row>
    <row r="54" spans="1:18" x14ac:dyDescent="0.3">
      <c r="A54" s="7" t="s">
        <v>52</v>
      </c>
      <c r="B54" s="90"/>
      <c r="C54" s="48">
        <v>223189</v>
      </c>
      <c r="D54" s="48">
        <v>160519</v>
      </c>
      <c r="E54" s="48">
        <v>18838</v>
      </c>
      <c r="F54" s="48">
        <v>139840</v>
      </c>
      <c r="G54" s="48">
        <v>32965</v>
      </c>
      <c r="H54" s="48">
        <v>42554</v>
      </c>
      <c r="I54" s="48">
        <v>76825</v>
      </c>
      <c r="J54" s="48">
        <v>182894</v>
      </c>
      <c r="K54" s="48">
        <v>167000</v>
      </c>
      <c r="L54" s="48">
        <v>0</v>
      </c>
      <c r="M54" s="48">
        <v>0</v>
      </c>
      <c r="N54" s="48">
        <v>204299</v>
      </c>
      <c r="O54" s="48">
        <v>1248923</v>
      </c>
      <c r="P54" s="48">
        <f>'Operating Expenditures 1 - 2018'!G54+'Operating Expenditures 1 - 2018'!O54+'Operating Expenditures 2 - 2018'!O54</f>
        <v>4812912</v>
      </c>
      <c r="Q54" s="66">
        <f>P54/'Operating Expenditures 1 - 2018'!C54</f>
        <v>91.01745494430682</v>
      </c>
    </row>
    <row r="55" spans="1:18" x14ac:dyDescent="0.3">
      <c r="A55" s="7" t="s">
        <v>251</v>
      </c>
      <c r="B55" s="90"/>
      <c r="C55" s="48">
        <v>112489</v>
      </c>
      <c r="D55" s="48">
        <v>15123</v>
      </c>
      <c r="E55" s="48">
        <v>311</v>
      </c>
      <c r="F55" s="48">
        <v>31209</v>
      </c>
      <c r="G55" s="48">
        <v>2675</v>
      </c>
      <c r="H55" s="48">
        <v>18489</v>
      </c>
      <c r="I55" s="48">
        <v>53190</v>
      </c>
      <c r="J55" s="48">
        <v>58652</v>
      </c>
      <c r="K55" s="48">
        <v>51390</v>
      </c>
      <c r="L55" s="48">
        <v>0</v>
      </c>
      <c r="M55" s="48">
        <v>0</v>
      </c>
      <c r="N55" s="48">
        <v>37868</v>
      </c>
      <c r="O55" s="48">
        <v>381396</v>
      </c>
      <c r="P55" s="48">
        <f>'Operating Expenditures 1 - 2018'!G55+'Operating Expenditures 1 - 2018'!O55+'Operating Expenditures 2 - 2018'!O55</f>
        <v>1157055</v>
      </c>
      <c r="Q55" s="66">
        <f>P55/'Operating Expenditures 1 - 2018'!C55</f>
        <v>55.000950705899129</v>
      </c>
    </row>
    <row r="56" spans="1:18" x14ac:dyDescent="0.3">
      <c r="A56" s="7" t="s">
        <v>53</v>
      </c>
      <c r="B56" s="90" t="s">
        <v>295</v>
      </c>
      <c r="C56" s="48">
        <v>134958</v>
      </c>
      <c r="D56" s="48">
        <v>279235</v>
      </c>
      <c r="E56" s="48">
        <v>62415</v>
      </c>
      <c r="F56" s="48">
        <v>86855</v>
      </c>
      <c r="G56" s="48">
        <v>13452</v>
      </c>
      <c r="H56" s="48">
        <v>7979</v>
      </c>
      <c r="I56" s="48">
        <v>46139</v>
      </c>
      <c r="J56" s="48">
        <v>100732</v>
      </c>
      <c r="K56" s="48">
        <v>33012</v>
      </c>
      <c r="L56" s="48">
        <v>0</v>
      </c>
      <c r="M56" s="48">
        <v>0</v>
      </c>
      <c r="N56" s="48">
        <v>78302</v>
      </c>
      <c r="O56" s="48">
        <v>843079</v>
      </c>
      <c r="P56" s="48">
        <f>'Operating Expenditures 1 - 2018'!G56+'Operating Expenditures 1 - 2018'!O56+'Operating Expenditures 2 - 2018'!O56</f>
        <v>2972275</v>
      </c>
      <c r="Q56" s="66">
        <f>P56/'Operating Expenditures 1 - 2018'!C56</f>
        <v>68.828153945905896</v>
      </c>
    </row>
    <row r="57" spans="1:18" x14ac:dyDescent="0.3">
      <c r="A57" s="7" t="s">
        <v>54</v>
      </c>
      <c r="B57" s="90"/>
      <c r="C57" s="48">
        <v>79014</v>
      </c>
      <c r="D57" s="48">
        <v>155728</v>
      </c>
      <c r="E57" s="48">
        <v>28742</v>
      </c>
      <c r="F57" s="48">
        <v>160</v>
      </c>
      <c r="G57" s="48">
        <v>26576</v>
      </c>
      <c r="H57" s="48">
        <v>9950</v>
      </c>
      <c r="I57" s="48">
        <v>28467</v>
      </c>
      <c r="J57" s="48">
        <v>105185</v>
      </c>
      <c r="K57" s="48">
        <v>0</v>
      </c>
      <c r="L57" s="48">
        <v>200</v>
      </c>
      <c r="M57" s="48">
        <v>0</v>
      </c>
      <c r="N57" s="48">
        <v>75413</v>
      </c>
      <c r="O57" s="48">
        <v>509435</v>
      </c>
      <c r="P57" s="48">
        <f>'Operating Expenditures 1 - 2018'!G57+'Operating Expenditures 1 - 2018'!O57+'Operating Expenditures 2 - 2018'!O57</f>
        <v>1866644</v>
      </c>
      <c r="Q57" s="66">
        <f>P57/'Operating Expenditures 1 - 2018'!C57</f>
        <v>34.811808806251285</v>
      </c>
    </row>
    <row r="58" spans="1:18" x14ac:dyDescent="0.3">
      <c r="A58" s="7" t="s">
        <v>55</v>
      </c>
      <c r="B58" s="90" t="s">
        <v>295</v>
      </c>
      <c r="C58" s="48">
        <v>160246</v>
      </c>
      <c r="D58" s="48">
        <v>7622</v>
      </c>
      <c r="E58" s="48">
        <v>0</v>
      </c>
      <c r="F58" s="48">
        <v>86543</v>
      </c>
      <c r="G58" s="48">
        <v>14344</v>
      </c>
      <c r="H58" s="48">
        <v>100473</v>
      </c>
      <c r="I58" s="48">
        <v>40006</v>
      </c>
      <c r="J58" s="48">
        <v>86486</v>
      </c>
      <c r="K58" s="48">
        <v>25165</v>
      </c>
      <c r="L58" s="48">
        <v>0</v>
      </c>
      <c r="M58" s="48">
        <v>0</v>
      </c>
      <c r="N58" s="48">
        <v>216562</v>
      </c>
      <c r="O58" s="48">
        <v>737447</v>
      </c>
      <c r="P58" s="48">
        <f>'Operating Expenditures 1 - 2018'!G58+'Operating Expenditures 1 - 2018'!O58+'Operating Expenditures 2 - 2018'!O58</f>
        <v>2499032</v>
      </c>
      <c r="Q58" s="66">
        <f>P58/'Operating Expenditures 1 - 2018'!C58</f>
        <v>50.207578253706757</v>
      </c>
    </row>
    <row r="59" spans="1:18" x14ac:dyDescent="0.3">
      <c r="A59" s="7" t="s">
        <v>56</v>
      </c>
      <c r="B59" s="90" t="s">
        <v>295</v>
      </c>
      <c r="C59" s="48">
        <v>275710</v>
      </c>
      <c r="D59" s="48">
        <v>157285</v>
      </c>
      <c r="E59" s="48">
        <v>90445</v>
      </c>
      <c r="F59" s="48">
        <v>177987</v>
      </c>
      <c r="G59" s="48">
        <v>67052</v>
      </c>
      <c r="H59" s="48">
        <v>0</v>
      </c>
      <c r="I59" s="48">
        <v>87515</v>
      </c>
      <c r="J59" s="48">
        <v>440685</v>
      </c>
      <c r="K59" s="48">
        <v>28885</v>
      </c>
      <c r="L59" s="48">
        <v>0</v>
      </c>
      <c r="M59" s="48">
        <v>0</v>
      </c>
      <c r="N59" s="48">
        <v>0</v>
      </c>
      <c r="O59" s="48">
        <v>1325564</v>
      </c>
      <c r="P59" s="48">
        <f>'Operating Expenditures 1 - 2018'!G59+'Operating Expenditures 1 - 2018'!O59+'Operating Expenditures 2 - 2018'!O59</f>
        <v>8295197</v>
      </c>
      <c r="Q59" s="66">
        <f>P59/'Operating Expenditures 1 - 2018'!C59</f>
        <v>32.138099499827597</v>
      </c>
    </row>
    <row r="60" spans="1:18" x14ac:dyDescent="0.3">
      <c r="A60" s="7" t="s">
        <v>57</v>
      </c>
      <c r="B60" s="90" t="s">
        <v>295</v>
      </c>
      <c r="C60" s="48">
        <v>170033</v>
      </c>
      <c r="D60" s="48">
        <v>133964</v>
      </c>
      <c r="E60" s="48">
        <v>117562</v>
      </c>
      <c r="F60" s="48">
        <v>90702</v>
      </c>
      <c r="G60" s="48">
        <v>36733</v>
      </c>
      <c r="H60" s="48">
        <v>895</v>
      </c>
      <c r="I60" s="48">
        <v>83747</v>
      </c>
      <c r="J60" s="48">
        <v>128823</v>
      </c>
      <c r="K60" s="48">
        <v>49695</v>
      </c>
      <c r="L60" s="48">
        <v>2000</v>
      </c>
      <c r="M60" s="48">
        <v>43399</v>
      </c>
      <c r="N60" s="48">
        <v>178279</v>
      </c>
      <c r="O60" s="48">
        <v>1035832</v>
      </c>
      <c r="P60" s="48">
        <f>'Operating Expenditures 1 - 2018'!G60+'Operating Expenditures 1 - 2018'!O60+'Operating Expenditures 2 - 2018'!O60</f>
        <v>3336699</v>
      </c>
      <c r="Q60" s="66">
        <f>P60/'Operating Expenditures 1 - 2018'!C60</f>
        <v>24.942247172533396</v>
      </c>
    </row>
    <row r="61" spans="1:18" x14ac:dyDescent="0.3">
      <c r="A61" s="7" t="s">
        <v>252</v>
      </c>
      <c r="B61" s="90"/>
      <c r="C61" s="48">
        <v>22574</v>
      </c>
      <c r="D61" s="48">
        <v>7500</v>
      </c>
      <c r="E61" s="48">
        <v>5780</v>
      </c>
      <c r="F61" s="48">
        <v>9870</v>
      </c>
      <c r="G61" s="48">
        <v>1604</v>
      </c>
      <c r="H61" s="48">
        <v>8781</v>
      </c>
      <c r="I61" s="48">
        <v>5271</v>
      </c>
      <c r="J61" s="48">
        <v>10707</v>
      </c>
      <c r="K61" s="48">
        <v>1956</v>
      </c>
      <c r="L61" s="48">
        <v>0</v>
      </c>
      <c r="M61" s="48">
        <v>0</v>
      </c>
      <c r="N61" s="48">
        <v>0</v>
      </c>
      <c r="O61" s="48">
        <v>74043</v>
      </c>
      <c r="P61" s="48">
        <f>'Operating Expenditures 1 - 2018'!G61+'Operating Expenditures 1 - 2018'!O61+'Operating Expenditures 2 - 2018'!O61</f>
        <v>228452</v>
      </c>
      <c r="Q61" s="66">
        <f>P61/'Operating Expenditures 1 - 2018'!C61</f>
        <v>51.199462124607798</v>
      </c>
    </row>
    <row r="62" spans="1:18" x14ac:dyDescent="0.3">
      <c r="A62" s="7" t="s">
        <v>253</v>
      </c>
      <c r="B62" s="90"/>
      <c r="C62" s="48">
        <v>287493</v>
      </c>
      <c r="D62" s="48">
        <v>384870</v>
      </c>
      <c r="E62" s="48">
        <v>0</v>
      </c>
      <c r="F62" s="48">
        <v>248680</v>
      </c>
      <c r="G62" s="48">
        <v>15082</v>
      </c>
      <c r="H62" s="48">
        <v>0</v>
      </c>
      <c r="I62" s="48">
        <v>0</v>
      </c>
      <c r="J62" s="48">
        <v>37591</v>
      </c>
      <c r="K62" s="48">
        <v>26500</v>
      </c>
      <c r="L62" s="48">
        <v>0</v>
      </c>
      <c r="M62" s="48">
        <v>0</v>
      </c>
      <c r="N62" s="48">
        <v>214939</v>
      </c>
      <c r="O62" s="48">
        <v>1215155</v>
      </c>
      <c r="P62" s="48">
        <f>'Operating Expenditures 1 - 2018'!G62+'Operating Expenditures 1 - 2018'!O62+'Operating Expenditures 2 - 2018'!O62</f>
        <v>4503689</v>
      </c>
      <c r="Q62" s="66">
        <f>P62/'Operating Expenditures 1 - 2018'!C62</f>
        <v>40.566100107186926</v>
      </c>
    </row>
    <row r="63" spans="1:18" x14ac:dyDescent="0.3">
      <c r="A63" s="7" t="s">
        <v>58</v>
      </c>
      <c r="B63" s="90"/>
      <c r="C63" s="48">
        <v>18379</v>
      </c>
      <c r="D63" s="48">
        <v>7204</v>
      </c>
      <c r="E63" s="48">
        <v>7049</v>
      </c>
      <c r="F63" s="48">
        <v>24261</v>
      </c>
      <c r="G63" s="48">
        <v>15044</v>
      </c>
      <c r="H63" s="48">
        <v>3247</v>
      </c>
      <c r="I63" s="48">
        <v>29293</v>
      </c>
      <c r="J63" s="48">
        <v>0</v>
      </c>
      <c r="K63" s="48">
        <v>7050</v>
      </c>
      <c r="L63" s="48">
        <v>2933</v>
      </c>
      <c r="M63" s="48">
        <v>268</v>
      </c>
      <c r="N63" s="48">
        <v>15557</v>
      </c>
      <c r="O63" s="48">
        <v>130285</v>
      </c>
      <c r="P63" s="48">
        <f>'Operating Expenditures 1 - 2018'!G63+'Operating Expenditures 1 - 2018'!O63+'Operating Expenditures 2 - 2018'!O63</f>
        <v>537423</v>
      </c>
      <c r="Q63" s="66">
        <f>P63/'Operating Expenditures 1 - 2018'!C63</f>
        <v>24.067308553515449</v>
      </c>
    </row>
    <row r="64" spans="1:18" x14ac:dyDescent="0.3">
      <c r="A64" s="7" t="s">
        <v>65</v>
      </c>
      <c r="B64" s="206" t="s">
        <v>295</v>
      </c>
      <c r="C64" s="48">
        <v>115790</v>
      </c>
      <c r="D64" s="48">
        <v>84876</v>
      </c>
      <c r="E64" s="48">
        <v>12120</v>
      </c>
      <c r="F64" s="48">
        <v>102109</v>
      </c>
      <c r="G64" s="48">
        <v>1918</v>
      </c>
      <c r="H64" s="48">
        <v>55702</v>
      </c>
      <c r="I64" s="48">
        <v>29343</v>
      </c>
      <c r="J64" s="48">
        <v>43908</v>
      </c>
      <c r="K64" s="48">
        <v>14000</v>
      </c>
      <c r="L64" s="48">
        <v>0</v>
      </c>
      <c r="M64" s="48">
        <v>0</v>
      </c>
      <c r="N64" s="48">
        <v>67631</v>
      </c>
      <c r="O64" s="48">
        <v>527397</v>
      </c>
      <c r="P64" s="48">
        <f>'Operating Expenditures 1 - 2018'!G64+'Operating Expenditures 1 - 2018'!O64+'Operating Expenditures 2 - 2018'!O64</f>
        <v>1707069</v>
      </c>
      <c r="Q64" s="66">
        <f>P64/'Operating Expenditures 1 - 2018'!C64</f>
        <v>28.531990640147082</v>
      </c>
    </row>
    <row r="65" spans="1:28" x14ac:dyDescent="0.25">
      <c r="A65" s="10" t="s">
        <v>254</v>
      </c>
      <c r="B65" s="207"/>
      <c r="C65" s="48">
        <v>123271</v>
      </c>
      <c r="D65" s="48">
        <v>35573</v>
      </c>
      <c r="E65" s="48">
        <v>0</v>
      </c>
      <c r="F65" s="48">
        <v>18209</v>
      </c>
      <c r="G65" s="48">
        <v>1274</v>
      </c>
      <c r="H65" s="48">
        <v>105503</v>
      </c>
      <c r="I65" s="48">
        <v>0</v>
      </c>
      <c r="J65" s="48">
        <v>22104</v>
      </c>
      <c r="K65" s="48">
        <v>57745</v>
      </c>
      <c r="L65" s="48">
        <v>4379</v>
      </c>
      <c r="M65" s="48">
        <v>0</v>
      </c>
      <c r="N65" s="48">
        <v>32729</v>
      </c>
      <c r="O65" s="48">
        <v>400787</v>
      </c>
      <c r="P65" s="48">
        <f>'Operating Expenditures 1 - 2018'!G65+'Operating Expenditures 1 - 2018'!O65+'Operating Expenditures 2 - 2018'!O65</f>
        <v>1223569</v>
      </c>
      <c r="Q65" s="66">
        <f>P65/'Operating Expenditures 1 - 2018'!C65</f>
        <v>25.042345476872697</v>
      </c>
    </row>
    <row r="66" spans="1:28" x14ac:dyDescent="0.3">
      <c r="A66" s="7" t="s">
        <v>59</v>
      </c>
      <c r="B66" s="90"/>
      <c r="C66" s="303" t="s">
        <v>292</v>
      </c>
      <c r="D66" s="303" t="s">
        <v>292</v>
      </c>
      <c r="E66" s="303" t="s">
        <v>292</v>
      </c>
      <c r="F66" s="303" t="s">
        <v>292</v>
      </c>
      <c r="G66" s="303" t="s">
        <v>292</v>
      </c>
      <c r="H66" s="303" t="s">
        <v>292</v>
      </c>
      <c r="I66" s="303" t="s">
        <v>292</v>
      </c>
      <c r="J66" s="303" t="s">
        <v>292</v>
      </c>
      <c r="K66" s="303" t="s">
        <v>292</v>
      </c>
      <c r="L66" s="303" t="s">
        <v>292</v>
      </c>
      <c r="M66" s="303" t="s">
        <v>292</v>
      </c>
      <c r="N66" s="303" t="s">
        <v>292</v>
      </c>
      <c r="O66" s="303" t="s">
        <v>292</v>
      </c>
      <c r="P66" s="303" t="s">
        <v>292</v>
      </c>
      <c r="Q66" s="305" t="s">
        <v>292</v>
      </c>
    </row>
    <row r="67" spans="1:28" x14ac:dyDescent="0.3">
      <c r="A67" s="7" t="s">
        <v>255</v>
      </c>
      <c r="B67" s="90"/>
      <c r="C67" s="48">
        <v>107121</v>
      </c>
      <c r="D67" s="48">
        <v>32000</v>
      </c>
      <c r="E67" s="48">
        <v>10315</v>
      </c>
      <c r="F67" s="48">
        <v>35000</v>
      </c>
      <c r="G67" s="48">
        <v>2100</v>
      </c>
      <c r="H67" s="48">
        <v>14350</v>
      </c>
      <c r="I67" s="48">
        <v>36000</v>
      </c>
      <c r="J67" s="48">
        <v>64355</v>
      </c>
      <c r="K67" s="48">
        <v>3570</v>
      </c>
      <c r="L67" s="48">
        <v>5600</v>
      </c>
      <c r="M67" s="48">
        <v>0</v>
      </c>
      <c r="N67" s="48">
        <v>34123</v>
      </c>
      <c r="O67" s="48">
        <v>344534</v>
      </c>
      <c r="P67" s="48">
        <f>'Operating Expenditures 1 - 2018'!G67+'Operating Expenditures 1 - 2018'!O67+'Operating Expenditures 2 - 2018'!O67</f>
        <v>974434</v>
      </c>
      <c r="Q67" s="66">
        <f>P67/'Operating Expenditures 1 - 2018'!C67</f>
        <v>20.918681035593149</v>
      </c>
    </row>
    <row r="68" spans="1:28" x14ac:dyDescent="0.3">
      <c r="A68" s="7" t="s">
        <v>256</v>
      </c>
      <c r="B68" s="90"/>
      <c r="C68" s="48">
        <v>137487</v>
      </c>
      <c r="D68" s="48">
        <v>54209</v>
      </c>
      <c r="E68" s="48">
        <v>16057</v>
      </c>
      <c r="F68" s="48">
        <v>105677</v>
      </c>
      <c r="G68" s="48">
        <v>16853</v>
      </c>
      <c r="H68" s="48">
        <v>51458</v>
      </c>
      <c r="I68" s="48">
        <v>68260</v>
      </c>
      <c r="J68" s="48">
        <v>113310</v>
      </c>
      <c r="K68" s="48">
        <v>30000</v>
      </c>
      <c r="L68" s="48">
        <v>0</v>
      </c>
      <c r="M68" s="48">
        <v>0</v>
      </c>
      <c r="N68" s="48">
        <v>374859</v>
      </c>
      <c r="O68" s="48">
        <v>968170</v>
      </c>
      <c r="P68" s="48">
        <f>'Operating Expenditures 1 - 2018'!G68+'Operating Expenditures 1 - 2018'!O68+'Operating Expenditures 2 - 2018'!O68</f>
        <v>3369500</v>
      </c>
      <c r="Q68" s="66">
        <f>P68/'Operating Expenditures 1 - 2018'!C68</f>
        <v>86.8472601680499</v>
      </c>
    </row>
    <row r="69" spans="1:28" x14ac:dyDescent="0.3">
      <c r="A69" s="7" t="s">
        <v>257</v>
      </c>
      <c r="B69" s="90"/>
      <c r="C69" s="48">
        <v>28918</v>
      </c>
      <c r="D69" s="48">
        <v>36799</v>
      </c>
      <c r="E69" s="48">
        <v>27084</v>
      </c>
      <c r="F69" s="48">
        <v>15122</v>
      </c>
      <c r="G69" s="48">
        <v>17234</v>
      </c>
      <c r="H69" s="48">
        <v>27602</v>
      </c>
      <c r="I69" s="48">
        <v>58312</v>
      </c>
      <c r="J69" s="48">
        <v>130823</v>
      </c>
      <c r="K69" s="48">
        <v>14641</v>
      </c>
      <c r="L69" s="48">
        <v>0</v>
      </c>
      <c r="M69" s="48">
        <v>0</v>
      </c>
      <c r="N69" s="48">
        <v>61321</v>
      </c>
      <c r="O69" s="48">
        <v>417856</v>
      </c>
      <c r="P69" s="48">
        <f>'Operating Expenditures 1 - 2018'!G69+'Operating Expenditures 1 - 2018'!O69+'Operating Expenditures 2 - 2018'!O69</f>
        <v>1519739</v>
      </c>
      <c r="Q69" s="66">
        <f>P69/'Operating Expenditures 1 - 2018'!C69</f>
        <v>57.507057176372648</v>
      </c>
    </row>
    <row r="70" spans="1:28" x14ac:dyDescent="0.3">
      <c r="A70" s="7" t="s">
        <v>258</v>
      </c>
      <c r="B70" s="90" t="s">
        <v>295</v>
      </c>
      <c r="C70" s="48">
        <v>12586</v>
      </c>
      <c r="D70" s="48">
        <v>4349</v>
      </c>
      <c r="E70" s="48">
        <v>0</v>
      </c>
      <c r="F70" s="48">
        <v>3220</v>
      </c>
      <c r="G70" s="48">
        <v>75</v>
      </c>
      <c r="H70" s="48">
        <v>0</v>
      </c>
      <c r="I70" s="48">
        <v>4535</v>
      </c>
      <c r="J70" s="48">
        <v>11400</v>
      </c>
      <c r="K70" s="48">
        <v>7860</v>
      </c>
      <c r="L70" s="48">
        <v>1500</v>
      </c>
      <c r="M70" s="48">
        <v>0</v>
      </c>
      <c r="N70" s="48">
        <v>14828</v>
      </c>
      <c r="O70" s="48">
        <v>60353</v>
      </c>
      <c r="P70" s="48">
        <f>'Operating Expenditures 1 - 2018'!G70+'Operating Expenditures 1 - 2018'!O70+'Operating Expenditures 2 - 2018'!O70</f>
        <v>223779</v>
      </c>
      <c r="Q70" s="66">
        <f>P70/'Operating Expenditures 1 - 2018'!C70</f>
        <v>20.376889455472593</v>
      </c>
    </row>
    <row r="71" spans="1:28" x14ac:dyDescent="0.3">
      <c r="A71" s="7" t="s">
        <v>60</v>
      </c>
      <c r="B71" s="90"/>
      <c r="C71" s="48">
        <v>41558</v>
      </c>
      <c r="D71" s="48">
        <v>24196</v>
      </c>
      <c r="E71" s="48">
        <v>5555</v>
      </c>
      <c r="F71" s="48">
        <v>17000</v>
      </c>
      <c r="G71" s="48">
        <v>1804</v>
      </c>
      <c r="H71" s="48">
        <v>9453</v>
      </c>
      <c r="I71" s="48">
        <v>0</v>
      </c>
      <c r="J71" s="48">
        <v>10396</v>
      </c>
      <c r="K71" s="48">
        <v>24900</v>
      </c>
      <c r="L71" s="48">
        <v>0</v>
      </c>
      <c r="M71" s="48">
        <v>0</v>
      </c>
      <c r="N71" s="48">
        <v>55786</v>
      </c>
      <c r="O71" s="48">
        <v>190648</v>
      </c>
      <c r="P71" s="48">
        <f>'Operating Expenditures 1 - 2018'!G71+'Operating Expenditures 1 - 2018'!O71+'Operating Expenditures 2 - 2018'!O71</f>
        <v>508938</v>
      </c>
      <c r="Q71" s="66">
        <f>P71/'Operating Expenditures 1 - 2018'!C71</f>
        <v>32.919663648124192</v>
      </c>
    </row>
    <row r="72" spans="1:28" x14ac:dyDescent="0.3">
      <c r="A72" s="14" t="s">
        <v>259</v>
      </c>
      <c r="B72" s="14"/>
      <c r="C72" s="48">
        <v>42224</v>
      </c>
      <c r="D72" s="48">
        <v>14360</v>
      </c>
      <c r="E72" s="48">
        <v>21198</v>
      </c>
      <c r="F72" s="48">
        <v>10565</v>
      </c>
      <c r="G72" s="48">
        <v>5864</v>
      </c>
      <c r="H72" s="48">
        <v>2382</v>
      </c>
      <c r="I72" s="48">
        <v>977</v>
      </c>
      <c r="J72" s="48">
        <v>23632</v>
      </c>
      <c r="K72" s="48">
        <v>5825</v>
      </c>
      <c r="L72" s="48">
        <v>0</v>
      </c>
      <c r="M72" s="48">
        <v>0</v>
      </c>
      <c r="N72" s="48">
        <v>0</v>
      </c>
      <c r="O72" s="48">
        <v>127027</v>
      </c>
      <c r="P72" s="48">
        <f>'Operating Expenditures 1 - 2018'!G72+'Operating Expenditures 1 - 2018'!O72+'Operating Expenditures 2 - 2018'!O72</f>
        <v>514881</v>
      </c>
      <c r="Q72" s="66">
        <f>P72/'Operating Expenditures 1 - 2018'!C72</f>
        <v>36.428541106551577</v>
      </c>
    </row>
    <row r="73" spans="1:28" x14ac:dyDescent="0.3">
      <c r="A73" s="39" t="s">
        <v>61</v>
      </c>
      <c r="B73" s="92"/>
      <c r="C73" s="100">
        <f>SUM(C5:C72)</f>
        <v>9352697</v>
      </c>
      <c r="D73" s="100">
        <f t="shared" ref="D73:P73" si="0">SUM(D5:D72)</f>
        <v>9934024</v>
      </c>
      <c r="E73" s="100">
        <f t="shared" si="0"/>
        <v>2049048</v>
      </c>
      <c r="F73" s="100">
        <f t="shared" si="0"/>
        <v>3920664</v>
      </c>
      <c r="G73" s="100">
        <f t="shared" si="0"/>
        <v>1190344</v>
      </c>
      <c r="H73" s="100">
        <f t="shared" si="0"/>
        <v>2858064</v>
      </c>
      <c r="I73" s="100">
        <f t="shared" si="0"/>
        <v>4242200</v>
      </c>
      <c r="J73" s="100">
        <f t="shared" si="0"/>
        <v>6438344</v>
      </c>
      <c r="K73" s="100">
        <f t="shared" si="0"/>
        <v>4479842</v>
      </c>
      <c r="L73" s="100">
        <f t="shared" si="0"/>
        <v>82565</v>
      </c>
      <c r="M73" s="100">
        <f t="shared" si="0"/>
        <v>153174</v>
      </c>
      <c r="N73" s="100">
        <f t="shared" si="0"/>
        <v>15556953</v>
      </c>
      <c r="O73" s="100">
        <f t="shared" si="0"/>
        <v>60257919</v>
      </c>
      <c r="P73" s="100">
        <f t="shared" si="0"/>
        <v>222988970</v>
      </c>
      <c r="Q73" s="101">
        <f>P73/'Operating Expenditures 1 - 2018'!C73</f>
        <v>47.614465605815148</v>
      </c>
    </row>
    <row r="74" spans="1:28" s="423" customFormat="1" x14ac:dyDescent="0.3">
      <c r="A74" s="420" t="s">
        <v>81</v>
      </c>
      <c r="B74" s="32"/>
      <c r="C74" s="421" t="s">
        <v>329</v>
      </c>
      <c r="D74" s="20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66">
        <v>39.590000000000003</v>
      </c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</row>
    <row r="75" spans="1:28" x14ac:dyDescent="0.3">
      <c r="B75" s="32"/>
      <c r="C75"/>
      <c r="D75" s="3" t="s">
        <v>220</v>
      </c>
      <c r="Q75" s="110" t="s">
        <v>291</v>
      </c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x14ac:dyDescent="0.3">
      <c r="B76" s="1"/>
      <c r="C76"/>
      <c r="D76" s="3" t="s">
        <v>296</v>
      </c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3">
      <c r="B77" s="1"/>
      <c r="C77"/>
      <c r="D77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3">
      <c r="B78" s="1"/>
      <c r="C78"/>
      <c r="D78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3">
      <c r="B79" s="1"/>
      <c r="C79"/>
      <c r="D79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3">
      <c r="B80" s="1"/>
      <c r="C80"/>
      <c r="D80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3">
      <c r="A81" s="109" t="s">
        <v>330</v>
      </c>
      <c r="C81"/>
      <c r="D81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3">
      <c r="A82" s="45" t="s">
        <v>331</v>
      </c>
      <c r="C82"/>
      <c r="D82"/>
      <c r="S82" s="4"/>
      <c r="T82" s="4"/>
      <c r="U82" s="4"/>
      <c r="V82" s="4"/>
      <c r="W82" s="4"/>
      <c r="X82" s="4"/>
      <c r="Y82" s="4"/>
      <c r="Z82" s="4"/>
      <c r="AA82" s="4"/>
      <c r="AB82" s="4"/>
    </row>
  </sheetData>
  <mergeCells count="5">
    <mergeCell ref="C3:O3"/>
    <mergeCell ref="P3:P4"/>
    <mergeCell ref="A1:Q2"/>
    <mergeCell ref="Q3:Q4"/>
    <mergeCell ref="A3:A4"/>
  </mergeCells>
  <phoneticPr fontId="0" type="noConversion"/>
  <printOptions horizontalCentered="1" verticalCentered="1" gridLines="1"/>
  <pageMargins left="0.5" right="0.5" top="0.75" bottom="0.74" header="0.5" footer="0.5"/>
  <pageSetup scale="81" fitToHeight="2" orientation="landscape" r:id="rId1"/>
  <headerFooter alignWithMargins="0">
    <oddFooter>&amp;C&amp;"Garamond,Regular"&amp;P</oddFooter>
  </headerFooter>
  <rowBreaks count="1" manualBreakCount="1">
    <brk id="40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80"/>
  <sheetViews>
    <sheetView zoomScaleNormal="100" workbookViewId="0">
      <pane xSplit="1" ySplit="4" topLeftCell="B59" activePane="bottomRight" state="frozen"/>
      <selection pane="topRight" activeCell="C1" sqref="C1"/>
      <selection pane="bottomLeft" activeCell="A3" sqref="A3"/>
      <selection pane="bottomRight" activeCell="R5" sqref="R5"/>
    </sheetView>
  </sheetViews>
  <sheetFormatPr defaultRowHeight="12.5" x14ac:dyDescent="0.25"/>
  <cols>
    <col min="1" max="1" width="29.81640625" customWidth="1"/>
    <col min="2" max="2" width="1.54296875" style="49" customWidth="1"/>
    <col min="3" max="3" width="7.81640625" customWidth="1"/>
    <col min="4" max="4" width="5.26953125" style="44" customWidth="1"/>
    <col min="5" max="6" width="6" style="33" customWidth="1"/>
    <col min="7" max="7" width="7.81640625" style="33" customWidth="1"/>
    <col min="8" max="8" width="7.08984375" style="33" customWidth="1"/>
    <col min="9" max="9" width="7.453125" style="33" customWidth="1"/>
    <col min="10" max="10" width="6.7265625" style="33" customWidth="1"/>
    <col min="11" max="11" width="7.08984375" style="33" customWidth="1"/>
    <col min="12" max="13" width="6" style="33" customWidth="1"/>
    <col min="14" max="15" width="7.08984375" style="33" customWidth="1"/>
    <col min="16" max="16" width="7.81640625" style="33" customWidth="1"/>
    <col min="17" max="17" width="7.08984375" style="33" customWidth="1"/>
    <col min="18" max="18" width="7.81640625" style="33" customWidth="1"/>
  </cols>
  <sheetData>
    <row r="1" spans="1:18" s="23" customFormat="1" ht="15.5" x14ac:dyDescent="0.35">
      <c r="A1" s="485" t="s">
        <v>203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7"/>
    </row>
    <row r="2" spans="1:18" s="23" customFormat="1" ht="15.5" x14ac:dyDescent="0.35">
      <c r="A2" s="537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89"/>
    </row>
    <row r="3" spans="1:18" s="21" customFormat="1" ht="13" x14ac:dyDescent="0.3">
      <c r="A3" s="562" t="s">
        <v>23</v>
      </c>
      <c r="B3" s="199"/>
      <c r="C3" s="551" t="s">
        <v>204</v>
      </c>
      <c r="D3" s="551"/>
      <c r="E3" s="551"/>
      <c r="F3" s="551"/>
      <c r="G3" s="564"/>
      <c r="H3" s="551" t="s">
        <v>205</v>
      </c>
      <c r="I3" s="551"/>
      <c r="J3" s="551"/>
      <c r="K3" s="551"/>
      <c r="L3" s="551"/>
      <c r="M3" s="551"/>
      <c r="N3" s="551"/>
      <c r="O3" s="551"/>
      <c r="P3" s="551"/>
      <c r="Q3" s="551"/>
      <c r="R3" s="564"/>
    </row>
    <row r="4" spans="1:18" s="26" customFormat="1" ht="39" x14ac:dyDescent="0.3">
      <c r="A4" s="563"/>
      <c r="B4" s="208"/>
      <c r="C4" s="30" t="s">
        <v>14</v>
      </c>
      <c r="D4" s="47" t="s">
        <v>206</v>
      </c>
      <c r="E4" s="30" t="s">
        <v>207</v>
      </c>
      <c r="F4" s="30" t="s">
        <v>208</v>
      </c>
      <c r="G4" s="56" t="s">
        <v>16</v>
      </c>
      <c r="H4" s="30" t="s">
        <v>209</v>
      </c>
      <c r="I4" s="30" t="s">
        <v>210</v>
      </c>
      <c r="J4" s="30" t="s">
        <v>211</v>
      </c>
      <c r="K4" s="38" t="s">
        <v>195</v>
      </c>
      <c r="L4" s="30" t="s">
        <v>212</v>
      </c>
      <c r="M4" s="30" t="s">
        <v>213</v>
      </c>
      <c r="N4" s="30" t="s">
        <v>214</v>
      </c>
      <c r="O4" s="30" t="s">
        <v>215</v>
      </c>
      <c r="P4" s="30" t="s">
        <v>216</v>
      </c>
      <c r="Q4" s="30" t="s">
        <v>208</v>
      </c>
      <c r="R4" s="56" t="s">
        <v>16</v>
      </c>
    </row>
    <row r="5" spans="1:18" ht="13" x14ac:dyDescent="0.3">
      <c r="A5" s="7" t="s">
        <v>228</v>
      </c>
      <c r="B5" s="210" t="s">
        <v>295</v>
      </c>
      <c r="C5" s="48">
        <v>0</v>
      </c>
      <c r="D5" s="48">
        <v>0</v>
      </c>
      <c r="E5" s="48">
        <v>0</v>
      </c>
      <c r="F5" s="48">
        <v>0</v>
      </c>
      <c r="G5" s="112">
        <f>SUM(C5:F5)</f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112">
        <f>SUM(H5:Q5)</f>
        <v>0</v>
      </c>
    </row>
    <row r="6" spans="1:18" ht="13" x14ac:dyDescent="0.3">
      <c r="A6" s="7" t="s">
        <v>31</v>
      </c>
      <c r="B6" s="211" t="s">
        <v>295</v>
      </c>
      <c r="C6" s="48">
        <v>0</v>
      </c>
      <c r="D6" s="48">
        <v>0</v>
      </c>
      <c r="E6" s="48">
        <v>0</v>
      </c>
      <c r="F6" s="48">
        <v>0</v>
      </c>
      <c r="G6" s="112">
        <f t="shared" ref="G6:G69" si="0">SUM(C6:F6)</f>
        <v>0</v>
      </c>
      <c r="H6" s="48">
        <v>0</v>
      </c>
      <c r="I6" s="48">
        <v>0</v>
      </c>
      <c r="J6" s="48">
        <v>0</v>
      </c>
      <c r="K6" s="48">
        <v>31000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112">
        <f t="shared" ref="R6:R69" si="1">SUM(H6:Q6)</f>
        <v>31000</v>
      </c>
    </row>
    <row r="7" spans="1:18" ht="13" x14ac:dyDescent="0.3">
      <c r="A7" s="7" t="s">
        <v>229</v>
      </c>
      <c r="B7" s="211"/>
      <c r="C7" s="48">
        <v>6112</v>
      </c>
      <c r="D7" s="48">
        <v>0</v>
      </c>
      <c r="E7" s="48">
        <v>0</v>
      </c>
      <c r="F7" s="48">
        <v>0</v>
      </c>
      <c r="G7" s="112">
        <f t="shared" si="0"/>
        <v>6112</v>
      </c>
      <c r="H7" s="48">
        <v>0</v>
      </c>
      <c r="I7" s="48">
        <v>183967</v>
      </c>
      <c r="J7" s="48">
        <v>0</v>
      </c>
      <c r="K7" s="48">
        <v>340808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267627</v>
      </c>
      <c r="R7" s="112">
        <f t="shared" si="1"/>
        <v>792402</v>
      </c>
    </row>
    <row r="8" spans="1:18" ht="13" x14ac:dyDescent="0.3">
      <c r="A8" s="7" t="s">
        <v>230</v>
      </c>
      <c r="B8" s="211"/>
      <c r="C8" s="48">
        <v>150000</v>
      </c>
      <c r="D8" s="48">
        <v>0</v>
      </c>
      <c r="E8" s="48">
        <v>0</v>
      </c>
      <c r="F8" s="48">
        <v>0</v>
      </c>
      <c r="G8" s="112">
        <f t="shared" si="0"/>
        <v>150000</v>
      </c>
      <c r="H8" s="48">
        <v>0</v>
      </c>
      <c r="I8" s="48">
        <v>31975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2015</v>
      </c>
      <c r="P8" s="48">
        <v>0</v>
      </c>
      <c r="Q8" s="48">
        <v>0</v>
      </c>
      <c r="R8" s="112">
        <f t="shared" si="1"/>
        <v>33990</v>
      </c>
    </row>
    <row r="9" spans="1:18" ht="13" x14ac:dyDescent="0.3">
      <c r="A9" s="7" t="s">
        <v>32</v>
      </c>
      <c r="B9" s="211"/>
      <c r="C9" s="48">
        <v>0</v>
      </c>
      <c r="D9" s="48">
        <v>0</v>
      </c>
      <c r="E9" s="48">
        <v>0</v>
      </c>
      <c r="F9" s="48">
        <v>0</v>
      </c>
      <c r="G9" s="112">
        <f t="shared" si="0"/>
        <v>0</v>
      </c>
      <c r="H9" s="48">
        <v>0</v>
      </c>
      <c r="I9" s="48">
        <v>0</v>
      </c>
      <c r="J9" s="48">
        <v>382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112">
        <f t="shared" si="1"/>
        <v>382</v>
      </c>
    </row>
    <row r="10" spans="1:18" ht="13" x14ac:dyDescent="0.3">
      <c r="A10" s="7" t="s">
        <v>231</v>
      </c>
      <c r="B10" s="211"/>
      <c r="C10" s="48">
        <v>0</v>
      </c>
      <c r="D10" s="48">
        <v>0</v>
      </c>
      <c r="E10" s="48">
        <v>0</v>
      </c>
      <c r="F10" s="48">
        <v>0</v>
      </c>
      <c r="G10" s="112">
        <f t="shared" si="0"/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112">
        <f t="shared" si="1"/>
        <v>0</v>
      </c>
    </row>
    <row r="11" spans="1:18" ht="13" x14ac:dyDescent="0.3">
      <c r="A11" s="7" t="s">
        <v>232</v>
      </c>
      <c r="B11" s="211" t="s">
        <v>295</v>
      </c>
      <c r="C11" s="48">
        <v>0</v>
      </c>
      <c r="D11" s="48">
        <v>0</v>
      </c>
      <c r="E11" s="48">
        <v>0</v>
      </c>
      <c r="F11" s="48">
        <v>0</v>
      </c>
      <c r="G11" s="112">
        <f t="shared" si="0"/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26720</v>
      </c>
      <c r="P11" s="48">
        <v>0</v>
      </c>
      <c r="Q11" s="48">
        <v>0</v>
      </c>
      <c r="R11" s="112">
        <f t="shared" si="1"/>
        <v>26720</v>
      </c>
    </row>
    <row r="12" spans="1:18" ht="13" x14ac:dyDescent="0.3">
      <c r="A12" s="7" t="s">
        <v>33</v>
      </c>
      <c r="B12" s="211" t="s">
        <v>295</v>
      </c>
      <c r="C12" s="48">
        <v>0</v>
      </c>
      <c r="D12" s="48">
        <v>0</v>
      </c>
      <c r="E12" s="48">
        <v>0</v>
      </c>
      <c r="F12" s="48">
        <v>0</v>
      </c>
      <c r="G12" s="112">
        <f t="shared" si="0"/>
        <v>0</v>
      </c>
      <c r="H12" s="48">
        <v>0</v>
      </c>
      <c r="I12" s="48">
        <v>0</v>
      </c>
      <c r="J12" s="48">
        <v>0</v>
      </c>
      <c r="K12" s="48">
        <v>44247</v>
      </c>
      <c r="L12" s="48">
        <v>0</v>
      </c>
      <c r="M12" s="48">
        <v>0</v>
      </c>
      <c r="N12" s="48">
        <v>0</v>
      </c>
      <c r="O12" s="48">
        <v>0</v>
      </c>
      <c r="P12" s="48">
        <v>368940</v>
      </c>
      <c r="Q12" s="48">
        <v>0</v>
      </c>
      <c r="R12" s="112">
        <f t="shared" si="1"/>
        <v>413187</v>
      </c>
    </row>
    <row r="13" spans="1:18" ht="13" x14ac:dyDescent="0.3">
      <c r="A13" s="7" t="s">
        <v>233</v>
      </c>
      <c r="B13" s="211"/>
      <c r="C13" s="48">
        <v>0</v>
      </c>
      <c r="D13" s="48">
        <v>0</v>
      </c>
      <c r="E13" s="48">
        <v>0</v>
      </c>
      <c r="F13" s="48">
        <v>0</v>
      </c>
      <c r="G13" s="112">
        <f t="shared" si="0"/>
        <v>0</v>
      </c>
      <c r="H13" s="48">
        <v>0</v>
      </c>
      <c r="I13" s="48">
        <v>0</v>
      </c>
      <c r="J13" s="48">
        <v>19865</v>
      </c>
      <c r="K13" s="48">
        <v>0</v>
      </c>
      <c r="L13" s="48">
        <v>0</v>
      </c>
      <c r="M13" s="48">
        <v>0</v>
      </c>
      <c r="N13" s="48">
        <v>265038</v>
      </c>
      <c r="O13" s="48">
        <v>294505</v>
      </c>
      <c r="P13" s="48">
        <v>0</v>
      </c>
      <c r="Q13" s="48">
        <v>0</v>
      </c>
      <c r="R13" s="112">
        <f t="shared" si="1"/>
        <v>579408</v>
      </c>
    </row>
    <row r="14" spans="1:18" ht="13" x14ac:dyDescent="0.3">
      <c r="A14" s="7" t="s">
        <v>34</v>
      </c>
      <c r="B14" s="211"/>
      <c r="C14" s="48">
        <v>0</v>
      </c>
      <c r="D14" s="48">
        <v>0</v>
      </c>
      <c r="E14" s="48">
        <v>0</v>
      </c>
      <c r="F14" s="48">
        <v>0</v>
      </c>
      <c r="G14" s="112">
        <f t="shared" si="0"/>
        <v>0</v>
      </c>
      <c r="H14" s="48">
        <v>0</v>
      </c>
      <c r="I14" s="48">
        <v>806552</v>
      </c>
      <c r="J14" s="48">
        <v>25793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776960</v>
      </c>
      <c r="Q14" s="48">
        <v>0</v>
      </c>
      <c r="R14" s="112">
        <f t="shared" si="1"/>
        <v>1609305</v>
      </c>
    </row>
    <row r="15" spans="1:18" ht="13" x14ac:dyDescent="0.25">
      <c r="A15" s="283" t="s">
        <v>35</v>
      </c>
      <c r="B15" s="210" t="s">
        <v>295</v>
      </c>
      <c r="C15" s="48">
        <v>0</v>
      </c>
      <c r="D15" s="48">
        <v>0</v>
      </c>
      <c r="E15" s="48">
        <v>0</v>
      </c>
      <c r="F15" s="48">
        <v>0</v>
      </c>
      <c r="G15" s="112">
        <f t="shared" si="0"/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112">
        <f t="shared" si="1"/>
        <v>0</v>
      </c>
    </row>
    <row r="16" spans="1:18" ht="13" x14ac:dyDescent="0.3">
      <c r="A16" s="7" t="s">
        <v>36</v>
      </c>
      <c r="B16" s="211"/>
      <c r="C16" s="48">
        <v>0</v>
      </c>
      <c r="D16" s="48">
        <v>0</v>
      </c>
      <c r="E16" s="48">
        <v>0</v>
      </c>
      <c r="F16" s="48">
        <v>0</v>
      </c>
      <c r="G16" s="112">
        <f t="shared" si="0"/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112">
        <f t="shared" si="1"/>
        <v>0</v>
      </c>
    </row>
    <row r="17" spans="1:18" ht="13" x14ac:dyDescent="0.3">
      <c r="A17" s="7" t="s">
        <v>234</v>
      </c>
      <c r="B17" s="211"/>
      <c r="C17" s="48">
        <v>0</v>
      </c>
      <c r="D17" s="48">
        <v>0</v>
      </c>
      <c r="E17" s="48">
        <v>0</v>
      </c>
      <c r="F17" s="48">
        <v>0</v>
      </c>
      <c r="G17" s="112">
        <f t="shared" si="0"/>
        <v>0</v>
      </c>
      <c r="H17" s="48">
        <v>0</v>
      </c>
      <c r="I17" s="48">
        <v>16908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112">
        <f t="shared" si="1"/>
        <v>16908</v>
      </c>
    </row>
    <row r="18" spans="1:18" ht="13" x14ac:dyDescent="0.3">
      <c r="A18" s="7" t="s">
        <v>235</v>
      </c>
      <c r="B18" s="211"/>
      <c r="C18" s="48">
        <v>0</v>
      </c>
      <c r="D18" s="48">
        <v>0</v>
      </c>
      <c r="E18" s="48">
        <v>0</v>
      </c>
      <c r="F18" s="48">
        <v>0</v>
      </c>
      <c r="G18" s="112">
        <f t="shared" si="0"/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9302</v>
      </c>
      <c r="P18" s="48">
        <v>0</v>
      </c>
      <c r="Q18" s="48">
        <v>196358</v>
      </c>
      <c r="R18" s="112">
        <f t="shared" si="1"/>
        <v>205660</v>
      </c>
    </row>
    <row r="19" spans="1:18" ht="13" x14ac:dyDescent="0.3">
      <c r="A19" s="7" t="s">
        <v>236</v>
      </c>
      <c r="B19" s="210" t="s">
        <v>295</v>
      </c>
      <c r="C19" s="48">
        <v>501056</v>
      </c>
      <c r="D19" s="48">
        <v>0</v>
      </c>
      <c r="E19" s="48">
        <v>0</v>
      </c>
      <c r="F19" s="48">
        <v>0</v>
      </c>
      <c r="G19" s="112">
        <f t="shared" si="0"/>
        <v>501056</v>
      </c>
      <c r="H19" s="48">
        <v>0</v>
      </c>
      <c r="I19" s="48">
        <v>0</v>
      </c>
      <c r="J19" s="48">
        <v>0</v>
      </c>
      <c r="K19" s="48">
        <v>148266</v>
      </c>
      <c r="L19" s="48">
        <v>9375</v>
      </c>
      <c r="M19" s="48">
        <v>0</v>
      </c>
      <c r="N19" s="48">
        <v>0</v>
      </c>
      <c r="O19" s="48">
        <v>33348</v>
      </c>
      <c r="P19" s="48">
        <v>310067</v>
      </c>
      <c r="Q19" s="48">
        <v>0</v>
      </c>
      <c r="R19" s="112">
        <f t="shared" si="1"/>
        <v>501056</v>
      </c>
    </row>
    <row r="20" spans="1:18" ht="13" x14ac:dyDescent="0.3">
      <c r="A20" s="7" t="s">
        <v>62</v>
      </c>
      <c r="B20" s="211" t="s">
        <v>295</v>
      </c>
      <c r="C20" s="48">
        <v>0</v>
      </c>
      <c r="D20" s="48">
        <v>0</v>
      </c>
      <c r="E20" s="48">
        <v>0</v>
      </c>
      <c r="F20" s="48">
        <v>0</v>
      </c>
      <c r="G20" s="112">
        <f t="shared" si="0"/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112">
        <f t="shared" si="1"/>
        <v>0</v>
      </c>
    </row>
    <row r="21" spans="1:18" ht="13" x14ac:dyDescent="0.3">
      <c r="A21" s="7" t="s">
        <v>237</v>
      </c>
      <c r="B21" s="211"/>
      <c r="C21" s="48">
        <v>12860140</v>
      </c>
      <c r="D21" s="48">
        <v>0</v>
      </c>
      <c r="E21" s="48">
        <v>0</v>
      </c>
      <c r="F21" s="48">
        <v>0</v>
      </c>
      <c r="G21" s="112">
        <f t="shared" si="0"/>
        <v>12860140</v>
      </c>
      <c r="H21" s="48">
        <v>25000</v>
      </c>
      <c r="I21" s="48">
        <v>0</v>
      </c>
      <c r="J21" s="48">
        <v>50543</v>
      </c>
      <c r="K21" s="48">
        <v>241598</v>
      </c>
      <c r="L21" s="48">
        <v>98492</v>
      </c>
      <c r="M21" s="48">
        <v>0</v>
      </c>
      <c r="N21" s="48">
        <v>0</v>
      </c>
      <c r="O21" s="48">
        <v>361068</v>
      </c>
      <c r="P21" s="48">
        <v>4636683</v>
      </c>
      <c r="Q21" s="48">
        <v>3146</v>
      </c>
      <c r="R21" s="112">
        <f t="shared" si="1"/>
        <v>5416530</v>
      </c>
    </row>
    <row r="22" spans="1:18" ht="13" x14ac:dyDescent="0.3">
      <c r="A22" s="7" t="s">
        <v>238</v>
      </c>
      <c r="B22" s="211"/>
      <c r="C22" s="48">
        <v>0</v>
      </c>
      <c r="D22" s="48">
        <v>0</v>
      </c>
      <c r="E22" s="48">
        <v>0</v>
      </c>
      <c r="F22" s="48">
        <v>0</v>
      </c>
      <c r="G22" s="112">
        <f t="shared" si="0"/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112">
        <f t="shared" si="1"/>
        <v>0</v>
      </c>
    </row>
    <row r="23" spans="1:18" ht="13" x14ac:dyDescent="0.3">
      <c r="A23" s="7" t="s">
        <v>239</v>
      </c>
      <c r="B23" s="211"/>
      <c r="C23" s="48">
        <v>181339</v>
      </c>
      <c r="D23" s="48">
        <v>0</v>
      </c>
      <c r="E23" s="48">
        <v>0</v>
      </c>
      <c r="F23" s="48">
        <v>0</v>
      </c>
      <c r="G23" s="112">
        <f t="shared" si="0"/>
        <v>181339</v>
      </c>
      <c r="H23" s="48">
        <v>0</v>
      </c>
      <c r="I23" s="48">
        <v>308085</v>
      </c>
      <c r="J23" s="48">
        <v>0</v>
      </c>
      <c r="K23" s="48">
        <v>25260</v>
      </c>
      <c r="L23" s="48">
        <v>7536</v>
      </c>
      <c r="M23" s="48">
        <v>0</v>
      </c>
      <c r="N23" s="48">
        <v>0</v>
      </c>
      <c r="O23" s="48">
        <v>30388</v>
      </c>
      <c r="P23" s="48">
        <v>0</v>
      </c>
      <c r="Q23" s="48">
        <v>0</v>
      </c>
      <c r="R23" s="112">
        <f t="shared" si="1"/>
        <v>371269</v>
      </c>
    </row>
    <row r="24" spans="1:18" ht="13" x14ac:dyDescent="0.3">
      <c r="A24" s="7" t="s">
        <v>289</v>
      </c>
      <c r="B24" s="211" t="s">
        <v>295</v>
      </c>
      <c r="C24" s="48">
        <v>0</v>
      </c>
      <c r="D24" s="48">
        <v>0</v>
      </c>
      <c r="E24" s="48">
        <v>0</v>
      </c>
      <c r="F24" s="48">
        <v>0</v>
      </c>
      <c r="G24" s="112">
        <f t="shared" si="0"/>
        <v>0</v>
      </c>
      <c r="H24" s="48">
        <v>0</v>
      </c>
      <c r="I24" s="48">
        <v>0</v>
      </c>
      <c r="J24" s="48">
        <v>0</v>
      </c>
      <c r="K24" s="48">
        <v>0</v>
      </c>
      <c r="L24" s="48">
        <v>4265</v>
      </c>
      <c r="M24" s="48">
        <v>0</v>
      </c>
      <c r="N24" s="48">
        <v>31755</v>
      </c>
      <c r="O24" s="48">
        <v>13600</v>
      </c>
      <c r="P24" s="48">
        <v>0</v>
      </c>
      <c r="Q24" s="48">
        <v>0</v>
      </c>
      <c r="R24" s="112">
        <f t="shared" si="1"/>
        <v>49620</v>
      </c>
    </row>
    <row r="25" spans="1:18" ht="13" x14ac:dyDescent="0.3">
      <c r="A25" s="7" t="s">
        <v>240</v>
      </c>
      <c r="B25" s="211"/>
      <c r="C25" s="48">
        <v>0</v>
      </c>
      <c r="D25" s="48">
        <v>0</v>
      </c>
      <c r="E25" s="48">
        <v>0</v>
      </c>
      <c r="F25" s="48">
        <v>0</v>
      </c>
      <c r="G25" s="112">
        <f t="shared" si="0"/>
        <v>0</v>
      </c>
      <c r="H25" s="48">
        <v>0</v>
      </c>
      <c r="I25" s="48">
        <v>0</v>
      </c>
      <c r="J25" s="48">
        <v>22679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112">
        <f t="shared" si="1"/>
        <v>22679</v>
      </c>
    </row>
    <row r="26" spans="1:18" ht="13" x14ac:dyDescent="0.3">
      <c r="A26" s="7" t="s">
        <v>37</v>
      </c>
      <c r="B26" s="211"/>
      <c r="C26" s="48">
        <v>0</v>
      </c>
      <c r="D26" s="48">
        <v>0</v>
      </c>
      <c r="E26" s="48">
        <v>0</v>
      </c>
      <c r="F26" s="48">
        <v>0</v>
      </c>
      <c r="G26" s="112">
        <f t="shared" si="0"/>
        <v>0</v>
      </c>
      <c r="H26" s="48">
        <v>43963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60149</v>
      </c>
      <c r="P26" s="48">
        <v>0</v>
      </c>
      <c r="Q26" s="48">
        <v>0</v>
      </c>
      <c r="R26" s="112">
        <f t="shared" si="1"/>
        <v>104112</v>
      </c>
    </row>
    <row r="27" spans="1:18" ht="13" x14ac:dyDescent="0.3">
      <c r="A27" s="7" t="s">
        <v>241</v>
      </c>
      <c r="B27" s="211"/>
      <c r="C27" s="48">
        <v>0</v>
      </c>
      <c r="D27" s="48">
        <v>0</v>
      </c>
      <c r="E27" s="48">
        <v>0</v>
      </c>
      <c r="F27" s="48">
        <v>0</v>
      </c>
      <c r="G27" s="112">
        <f t="shared" si="0"/>
        <v>0</v>
      </c>
      <c r="H27" s="48">
        <v>0</v>
      </c>
      <c r="I27" s="48">
        <v>0</v>
      </c>
      <c r="J27" s="48">
        <v>0</v>
      </c>
      <c r="K27" s="48">
        <v>12152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112">
        <f t="shared" si="1"/>
        <v>12152</v>
      </c>
    </row>
    <row r="28" spans="1:18" ht="13" x14ac:dyDescent="0.3">
      <c r="A28" s="7" t="s">
        <v>38</v>
      </c>
      <c r="B28" s="211"/>
      <c r="C28" s="48">
        <v>0</v>
      </c>
      <c r="D28" s="48">
        <v>0</v>
      </c>
      <c r="E28" s="48">
        <v>0</v>
      </c>
      <c r="F28" s="48">
        <v>0</v>
      </c>
      <c r="G28" s="112">
        <f t="shared" si="0"/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112720</v>
      </c>
      <c r="Q28" s="48">
        <v>11097</v>
      </c>
      <c r="R28" s="112">
        <f t="shared" si="1"/>
        <v>123817</v>
      </c>
    </row>
    <row r="29" spans="1:18" ht="13" x14ac:dyDescent="0.3">
      <c r="A29" s="7" t="s">
        <v>242</v>
      </c>
      <c r="B29" s="211"/>
      <c r="C29" s="48">
        <v>0</v>
      </c>
      <c r="D29" s="48">
        <v>0</v>
      </c>
      <c r="E29" s="48">
        <v>0</v>
      </c>
      <c r="F29" s="48">
        <v>0</v>
      </c>
      <c r="G29" s="112">
        <f t="shared" si="0"/>
        <v>0</v>
      </c>
      <c r="H29" s="48">
        <v>0</v>
      </c>
      <c r="I29" s="48">
        <v>21225</v>
      </c>
      <c r="J29" s="48">
        <v>0</v>
      </c>
      <c r="K29" s="48">
        <v>27987</v>
      </c>
      <c r="L29" s="48">
        <v>1778</v>
      </c>
      <c r="M29" s="48">
        <v>0</v>
      </c>
      <c r="N29" s="48">
        <v>59695</v>
      </c>
      <c r="O29" s="48">
        <v>47683</v>
      </c>
      <c r="P29" s="48">
        <v>85248</v>
      </c>
      <c r="Q29" s="48">
        <v>0</v>
      </c>
      <c r="R29" s="112">
        <f t="shared" si="1"/>
        <v>243616</v>
      </c>
    </row>
    <row r="30" spans="1:18" ht="13" x14ac:dyDescent="0.3">
      <c r="A30" s="7" t="s">
        <v>39</v>
      </c>
      <c r="B30" s="211"/>
      <c r="C30" s="48">
        <v>253</v>
      </c>
      <c r="D30" s="48">
        <v>0</v>
      </c>
      <c r="E30" s="48">
        <v>0</v>
      </c>
      <c r="F30" s="48">
        <v>881074</v>
      </c>
      <c r="G30" s="112">
        <f t="shared" si="0"/>
        <v>881327</v>
      </c>
      <c r="H30" s="48">
        <v>963553</v>
      </c>
      <c r="I30" s="48">
        <v>0</v>
      </c>
      <c r="J30" s="48">
        <v>0</v>
      </c>
      <c r="K30" s="48">
        <v>931076</v>
      </c>
      <c r="L30" s="48">
        <v>0</v>
      </c>
      <c r="M30" s="48">
        <v>273988</v>
      </c>
      <c r="N30" s="48">
        <v>4284</v>
      </c>
      <c r="O30" s="48">
        <v>1388401</v>
      </c>
      <c r="P30" s="48">
        <v>1344438</v>
      </c>
      <c r="Q30" s="48">
        <v>246949</v>
      </c>
      <c r="R30" s="112">
        <f t="shared" si="1"/>
        <v>5152689</v>
      </c>
    </row>
    <row r="31" spans="1:18" ht="13" x14ac:dyDescent="0.3">
      <c r="A31" s="7" t="s">
        <v>243</v>
      </c>
      <c r="B31" s="211"/>
      <c r="C31" s="48">
        <v>0</v>
      </c>
      <c r="D31" s="48">
        <v>0</v>
      </c>
      <c r="E31" s="48">
        <v>0</v>
      </c>
      <c r="F31" s="48">
        <v>0</v>
      </c>
      <c r="G31" s="112">
        <f t="shared" si="0"/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112">
        <f t="shared" si="1"/>
        <v>0</v>
      </c>
    </row>
    <row r="32" spans="1:18" ht="13" x14ac:dyDescent="0.3">
      <c r="A32" s="7" t="s">
        <v>63</v>
      </c>
      <c r="B32" s="211"/>
      <c r="C32" s="48">
        <v>0</v>
      </c>
      <c r="D32" s="48">
        <v>0</v>
      </c>
      <c r="E32" s="48">
        <v>0</v>
      </c>
      <c r="F32" s="48">
        <v>0</v>
      </c>
      <c r="G32" s="112">
        <f t="shared" si="0"/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112">
        <f t="shared" si="1"/>
        <v>0</v>
      </c>
    </row>
    <row r="33" spans="1:18" ht="13" x14ac:dyDescent="0.25">
      <c r="A33" s="283" t="s">
        <v>40</v>
      </c>
      <c r="B33" s="210"/>
      <c r="C33" s="48">
        <v>0</v>
      </c>
      <c r="D33" s="48">
        <v>0</v>
      </c>
      <c r="E33" s="48">
        <v>0</v>
      </c>
      <c r="F33" s="48">
        <v>0</v>
      </c>
      <c r="G33" s="112">
        <f t="shared" si="0"/>
        <v>0</v>
      </c>
      <c r="H33" s="48">
        <v>0</v>
      </c>
      <c r="I33" s="48">
        <v>0</v>
      </c>
      <c r="J33" s="48">
        <v>10277</v>
      </c>
      <c r="K33" s="48">
        <v>0</v>
      </c>
      <c r="L33" s="48">
        <v>256626</v>
      </c>
      <c r="M33" s="48">
        <v>25192</v>
      </c>
      <c r="N33" s="48">
        <v>429072</v>
      </c>
      <c r="O33" s="48">
        <v>69851</v>
      </c>
      <c r="P33" s="48">
        <v>4213833</v>
      </c>
      <c r="Q33" s="48">
        <v>28077</v>
      </c>
      <c r="R33" s="112">
        <f t="shared" si="1"/>
        <v>5032928</v>
      </c>
    </row>
    <row r="34" spans="1:18" ht="13" x14ac:dyDescent="0.3">
      <c r="A34" s="7" t="s">
        <v>41</v>
      </c>
      <c r="B34" s="211"/>
      <c r="C34" s="48">
        <v>0</v>
      </c>
      <c r="D34" s="48">
        <v>0</v>
      </c>
      <c r="E34" s="48">
        <v>0</v>
      </c>
      <c r="F34" s="48">
        <v>0</v>
      </c>
      <c r="G34" s="112">
        <f t="shared" si="0"/>
        <v>0</v>
      </c>
      <c r="H34" s="48">
        <v>0</v>
      </c>
      <c r="I34" s="48">
        <v>21412</v>
      </c>
      <c r="J34" s="48">
        <v>0</v>
      </c>
      <c r="K34" s="48">
        <v>86190</v>
      </c>
      <c r="L34" s="48">
        <v>0</v>
      </c>
      <c r="M34" s="48">
        <v>0</v>
      </c>
      <c r="N34" s="48">
        <v>14176</v>
      </c>
      <c r="O34" s="48">
        <v>29459</v>
      </c>
      <c r="P34" s="48">
        <v>0</v>
      </c>
      <c r="Q34" s="48">
        <v>0</v>
      </c>
      <c r="R34" s="112">
        <f t="shared" si="1"/>
        <v>151237</v>
      </c>
    </row>
    <row r="35" spans="1:18" ht="13" x14ac:dyDescent="0.3">
      <c r="A35" s="7" t="s">
        <v>42</v>
      </c>
      <c r="B35" s="211"/>
      <c r="C35" s="48">
        <v>0</v>
      </c>
      <c r="D35" s="48">
        <v>0</v>
      </c>
      <c r="E35" s="48">
        <v>0</v>
      </c>
      <c r="F35" s="48">
        <v>0</v>
      </c>
      <c r="G35" s="112">
        <f t="shared" si="0"/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110266</v>
      </c>
      <c r="P35" s="48">
        <v>0</v>
      </c>
      <c r="Q35" s="48">
        <v>0</v>
      </c>
      <c r="R35" s="112">
        <f t="shared" si="1"/>
        <v>110266</v>
      </c>
    </row>
    <row r="36" spans="1:18" ht="13" x14ac:dyDescent="0.3">
      <c r="A36" s="63" t="s">
        <v>43</v>
      </c>
      <c r="B36" s="211"/>
      <c r="C36" s="48">
        <v>0</v>
      </c>
      <c r="D36" s="48">
        <v>0</v>
      </c>
      <c r="E36" s="48">
        <v>0</v>
      </c>
      <c r="F36" s="48">
        <v>0</v>
      </c>
      <c r="G36" s="112">
        <f t="shared" si="0"/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112">
        <f t="shared" si="1"/>
        <v>0</v>
      </c>
    </row>
    <row r="37" spans="1:18" ht="13" x14ac:dyDescent="0.3">
      <c r="A37" s="7" t="s">
        <v>244</v>
      </c>
      <c r="B37" s="211"/>
      <c r="C37" s="48">
        <v>0</v>
      </c>
      <c r="D37" s="48">
        <v>0</v>
      </c>
      <c r="E37" s="48">
        <v>0</v>
      </c>
      <c r="F37" s="48">
        <v>0</v>
      </c>
      <c r="G37" s="112">
        <f t="shared" si="0"/>
        <v>0</v>
      </c>
      <c r="H37" s="48">
        <v>0</v>
      </c>
      <c r="I37" s="48">
        <v>0</v>
      </c>
      <c r="J37" s="48">
        <v>223127</v>
      </c>
      <c r="K37" s="48">
        <v>137539</v>
      </c>
      <c r="L37" s="48">
        <v>0</v>
      </c>
      <c r="M37" s="48">
        <v>0</v>
      </c>
      <c r="N37" s="48">
        <v>181017</v>
      </c>
      <c r="O37" s="48">
        <v>0</v>
      </c>
      <c r="P37" s="48">
        <v>22114</v>
      </c>
      <c r="Q37" s="48">
        <v>65133</v>
      </c>
      <c r="R37" s="112">
        <f t="shared" si="1"/>
        <v>628930</v>
      </c>
    </row>
    <row r="38" spans="1:18" ht="13" x14ac:dyDescent="0.3">
      <c r="A38" s="7" t="s">
        <v>44</v>
      </c>
      <c r="B38" s="211"/>
      <c r="C38" s="48">
        <v>0</v>
      </c>
      <c r="D38" s="48">
        <v>0</v>
      </c>
      <c r="E38" s="48">
        <v>0</v>
      </c>
      <c r="F38" s="48">
        <v>0</v>
      </c>
      <c r="G38" s="112">
        <f t="shared" si="0"/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112">
        <f t="shared" si="1"/>
        <v>0</v>
      </c>
    </row>
    <row r="39" spans="1:18" ht="13" x14ac:dyDescent="0.3">
      <c r="A39" s="7" t="s">
        <v>45</v>
      </c>
      <c r="B39" s="211" t="s">
        <v>295</v>
      </c>
      <c r="C39" s="48">
        <v>0</v>
      </c>
      <c r="D39" s="48">
        <v>0</v>
      </c>
      <c r="E39" s="48">
        <v>0</v>
      </c>
      <c r="F39" s="48">
        <v>0</v>
      </c>
      <c r="G39" s="112">
        <f t="shared" si="0"/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112">
        <f t="shared" si="1"/>
        <v>0</v>
      </c>
    </row>
    <row r="40" spans="1:18" ht="13" x14ac:dyDescent="0.3">
      <c r="A40" s="7" t="s">
        <v>46</v>
      </c>
      <c r="B40" s="211"/>
      <c r="C40" s="48">
        <v>0</v>
      </c>
      <c r="D40" s="48">
        <v>0</v>
      </c>
      <c r="E40" s="48">
        <v>0</v>
      </c>
      <c r="F40" s="48">
        <v>0</v>
      </c>
      <c r="G40" s="112">
        <f t="shared" si="0"/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112">
        <f t="shared" si="1"/>
        <v>0</v>
      </c>
    </row>
    <row r="41" spans="1:18" ht="13" x14ac:dyDescent="0.3">
      <c r="A41" s="7" t="s">
        <v>47</v>
      </c>
      <c r="B41" s="211"/>
      <c r="C41" s="48">
        <v>0</v>
      </c>
      <c r="D41" s="48">
        <v>0</v>
      </c>
      <c r="E41" s="48">
        <v>0</v>
      </c>
      <c r="F41" s="48">
        <v>0</v>
      </c>
      <c r="G41" s="112">
        <f t="shared" si="0"/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112">
        <f t="shared" si="1"/>
        <v>0</v>
      </c>
    </row>
    <row r="42" spans="1:18" ht="13" x14ac:dyDescent="0.3">
      <c r="A42" s="7" t="s">
        <v>245</v>
      </c>
      <c r="B42" s="211"/>
      <c r="C42" s="48">
        <v>0</v>
      </c>
      <c r="D42" s="48">
        <v>0</v>
      </c>
      <c r="E42" s="48">
        <v>0</v>
      </c>
      <c r="F42" s="48">
        <v>0</v>
      </c>
      <c r="G42" s="112">
        <f t="shared" si="0"/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112">
        <f t="shared" si="1"/>
        <v>0</v>
      </c>
    </row>
    <row r="43" spans="1:18" ht="13" x14ac:dyDescent="0.3">
      <c r="A43" s="7" t="s">
        <v>246</v>
      </c>
      <c r="B43" s="211"/>
      <c r="C43" s="48">
        <v>0</v>
      </c>
      <c r="D43" s="48">
        <v>0</v>
      </c>
      <c r="E43" s="48">
        <v>0</v>
      </c>
      <c r="F43" s="48">
        <v>0</v>
      </c>
      <c r="G43" s="112">
        <f t="shared" si="0"/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112">
        <f t="shared" si="1"/>
        <v>0</v>
      </c>
    </row>
    <row r="44" spans="1:18" ht="13" x14ac:dyDescent="0.3">
      <c r="A44" s="7" t="s">
        <v>64</v>
      </c>
      <c r="B44" s="211"/>
      <c r="C44" s="48">
        <v>500000</v>
      </c>
      <c r="D44" s="48">
        <v>0</v>
      </c>
      <c r="E44" s="48">
        <v>0</v>
      </c>
      <c r="F44" s="48">
        <v>34214</v>
      </c>
      <c r="G44" s="112">
        <f t="shared" si="0"/>
        <v>534214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183355</v>
      </c>
      <c r="O44" s="48">
        <v>0</v>
      </c>
      <c r="P44" s="48">
        <v>0</v>
      </c>
      <c r="Q44" s="48">
        <v>178</v>
      </c>
      <c r="R44" s="112">
        <f t="shared" si="1"/>
        <v>183533</v>
      </c>
    </row>
    <row r="45" spans="1:18" ht="13" x14ac:dyDescent="0.3">
      <c r="A45" s="7" t="s">
        <v>247</v>
      </c>
      <c r="B45" s="211"/>
      <c r="C45" s="48">
        <v>0</v>
      </c>
      <c r="D45" s="48">
        <v>0</v>
      </c>
      <c r="E45" s="48">
        <v>0</v>
      </c>
      <c r="F45" s="48">
        <v>0</v>
      </c>
      <c r="G45" s="112">
        <f t="shared" si="0"/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112">
        <f t="shared" si="1"/>
        <v>0</v>
      </c>
    </row>
    <row r="46" spans="1:18" ht="13" x14ac:dyDescent="0.3">
      <c r="A46" s="63" t="s">
        <v>48</v>
      </c>
      <c r="B46" s="210" t="s">
        <v>295</v>
      </c>
      <c r="C46" s="48">
        <v>300000</v>
      </c>
      <c r="D46" s="48">
        <v>0</v>
      </c>
      <c r="E46" s="48">
        <v>0</v>
      </c>
      <c r="F46" s="48">
        <v>0</v>
      </c>
      <c r="G46" s="112">
        <f t="shared" si="0"/>
        <v>300000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8469</v>
      </c>
      <c r="P46" s="48">
        <v>0</v>
      </c>
      <c r="Q46" s="48">
        <v>0</v>
      </c>
      <c r="R46" s="112">
        <f t="shared" si="1"/>
        <v>8469</v>
      </c>
    </row>
    <row r="47" spans="1:18" ht="13" x14ac:dyDescent="0.3">
      <c r="A47" s="7" t="s">
        <v>49</v>
      </c>
      <c r="B47" s="211" t="s">
        <v>295</v>
      </c>
      <c r="C47" s="48">
        <v>0</v>
      </c>
      <c r="D47" s="48">
        <v>0</v>
      </c>
      <c r="E47" s="48">
        <v>0</v>
      </c>
      <c r="F47" s="48">
        <v>0</v>
      </c>
      <c r="G47" s="112">
        <f t="shared" si="0"/>
        <v>0</v>
      </c>
      <c r="H47" s="48">
        <v>0</v>
      </c>
      <c r="I47" s="48">
        <v>312741</v>
      </c>
      <c r="J47" s="48">
        <v>0</v>
      </c>
      <c r="K47" s="48">
        <v>55000</v>
      </c>
      <c r="L47" s="48">
        <v>0</v>
      </c>
      <c r="M47" s="48">
        <v>0</v>
      </c>
      <c r="N47" s="48">
        <v>18954</v>
      </c>
      <c r="O47" s="48">
        <v>0</v>
      </c>
      <c r="P47" s="48">
        <v>0</v>
      </c>
      <c r="Q47" s="48">
        <v>0</v>
      </c>
      <c r="R47" s="112">
        <f t="shared" si="1"/>
        <v>386695</v>
      </c>
    </row>
    <row r="48" spans="1:18" ht="13" x14ac:dyDescent="0.3">
      <c r="A48" s="7" t="s">
        <v>248</v>
      </c>
      <c r="B48" s="211"/>
      <c r="C48" s="48">
        <v>0</v>
      </c>
      <c r="D48" s="48">
        <v>0</v>
      </c>
      <c r="E48" s="48">
        <v>0</v>
      </c>
      <c r="F48" s="48">
        <v>0</v>
      </c>
      <c r="G48" s="112">
        <f t="shared" si="0"/>
        <v>0</v>
      </c>
      <c r="H48" s="48">
        <v>0</v>
      </c>
      <c r="I48" s="48">
        <v>0</v>
      </c>
      <c r="J48" s="48">
        <v>0</v>
      </c>
      <c r="K48" s="48">
        <v>23911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112">
        <f t="shared" si="1"/>
        <v>23911</v>
      </c>
    </row>
    <row r="49" spans="1:18" ht="13" x14ac:dyDescent="0.3">
      <c r="A49" s="7" t="s">
        <v>50</v>
      </c>
      <c r="B49" s="211"/>
      <c r="C49" s="48">
        <v>0</v>
      </c>
      <c r="D49" s="48">
        <v>0</v>
      </c>
      <c r="E49" s="48">
        <v>0</v>
      </c>
      <c r="F49" s="48">
        <v>0</v>
      </c>
      <c r="G49" s="112">
        <f t="shared" si="0"/>
        <v>0</v>
      </c>
      <c r="H49" s="48">
        <v>0</v>
      </c>
      <c r="I49" s="48">
        <v>1848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112">
        <f t="shared" si="1"/>
        <v>1848</v>
      </c>
    </row>
    <row r="50" spans="1:18" ht="13" x14ac:dyDescent="0.25">
      <c r="A50" s="283" t="s">
        <v>249</v>
      </c>
      <c r="B50" s="210" t="s">
        <v>295</v>
      </c>
      <c r="C50" s="48">
        <v>0</v>
      </c>
      <c r="D50" s="48">
        <v>0</v>
      </c>
      <c r="E50" s="48">
        <v>0</v>
      </c>
      <c r="F50" s="48">
        <v>0</v>
      </c>
      <c r="G50" s="112">
        <f t="shared" si="0"/>
        <v>0</v>
      </c>
      <c r="H50" s="48">
        <v>0</v>
      </c>
      <c r="I50" s="48">
        <v>0</v>
      </c>
      <c r="J50" s="48">
        <v>0</v>
      </c>
      <c r="K50" s="48">
        <v>27380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112">
        <f t="shared" si="1"/>
        <v>27380</v>
      </c>
    </row>
    <row r="51" spans="1:18" ht="13" x14ac:dyDescent="0.3">
      <c r="A51" s="7" t="s">
        <v>250</v>
      </c>
      <c r="B51" s="211"/>
      <c r="C51" s="48">
        <v>0</v>
      </c>
      <c r="D51" s="48">
        <v>0</v>
      </c>
      <c r="E51" s="48">
        <v>0</v>
      </c>
      <c r="F51" s="48">
        <v>0</v>
      </c>
      <c r="G51" s="112">
        <f t="shared" si="0"/>
        <v>0</v>
      </c>
      <c r="H51" s="48">
        <v>0</v>
      </c>
      <c r="I51" s="48">
        <v>0</v>
      </c>
      <c r="J51" s="48">
        <v>0</v>
      </c>
      <c r="K51" s="48">
        <v>56269</v>
      </c>
      <c r="L51" s="48">
        <v>0</v>
      </c>
      <c r="M51" s="48">
        <v>0</v>
      </c>
      <c r="N51" s="48">
        <v>0</v>
      </c>
      <c r="O51" s="48">
        <v>7397</v>
      </c>
      <c r="P51" s="48">
        <v>0</v>
      </c>
      <c r="Q51" s="48">
        <v>0</v>
      </c>
      <c r="R51" s="112">
        <f t="shared" si="1"/>
        <v>63666</v>
      </c>
    </row>
    <row r="52" spans="1:18" s="278" customFormat="1" ht="37.5" x14ac:dyDescent="0.25">
      <c r="A52" s="316" t="s">
        <v>325</v>
      </c>
      <c r="B52" s="210"/>
      <c r="C52" s="48">
        <v>0</v>
      </c>
      <c r="D52" s="48">
        <v>0</v>
      </c>
      <c r="E52" s="48">
        <v>0</v>
      </c>
      <c r="F52" s="48">
        <v>0</v>
      </c>
      <c r="G52" s="112">
        <f t="shared" si="0"/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294">
        <f t="shared" si="1"/>
        <v>0</v>
      </c>
    </row>
    <row r="53" spans="1:18" ht="13" x14ac:dyDescent="0.3">
      <c r="A53" s="7" t="s">
        <v>51</v>
      </c>
      <c r="B53" s="211"/>
      <c r="C53" s="48">
        <v>0</v>
      </c>
      <c r="D53" s="48">
        <v>0</v>
      </c>
      <c r="E53" s="48">
        <v>0</v>
      </c>
      <c r="F53" s="48">
        <v>0</v>
      </c>
      <c r="G53" s="112">
        <f t="shared" si="0"/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112">
        <f t="shared" si="1"/>
        <v>0</v>
      </c>
    </row>
    <row r="54" spans="1:18" ht="13" x14ac:dyDescent="0.3">
      <c r="A54" s="7" t="s">
        <v>52</v>
      </c>
      <c r="B54" s="211"/>
      <c r="C54" s="48">
        <v>0</v>
      </c>
      <c r="D54" s="48">
        <v>0</v>
      </c>
      <c r="E54" s="48">
        <v>0</v>
      </c>
      <c r="F54" s="48">
        <v>0</v>
      </c>
      <c r="G54" s="112">
        <f t="shared" si="0"/>
        <v>0</v>
      </c>
      <c r="H54" s="48">
        <v>0</v>
      </c>
      <c r="I54" s="48">
        <v>0</v>
      </c>
      <c r="J54" s="48">
        <v>23247</v>
      </c>
      <c r="K54" s="48">
        <v>75475</v>
      </c>
      <c r="L54" s="48">
        <v>0</v>
      </c>
      <c r="M54" s="48">
        <v>0</v>
      </c>
      <c r="N54" s="48">
        <v>0</v>
      </c>
      <c r="O54" s="48">
        <v>22960</v>
      </c>
      <c r="P54" s="48">
        <v>746153</v>
      </c>
      <c r="Q54" s="48">
        <v>31271</v>
      </c>
      <c r="R54" s="112">
        <f t="shared" si="1"/>
        <v>899106</v>
      </c>
    </row>
    <row r="55" spans="1:18" ht="13" x14ac:dyDescent="0.3">
      <c r="A55" s="7" t="s">
        <v>251</v>
      </c>
      <c r="B55" s="211"/>
      <c r="C55" s="48">
        <v>0</v>
      </c>
      <c r="D55" s="48">
        <v>0</v>
      </c>
      <c r="E55" s="48">
        <v>0</v>
      </c>
      <c r="F55" s="48">
        <v>0</v>
      </c>
      <c r="G55" s="112">
        <f t="shared" si="0"/>
        <v>0</v>
      </c>
      <c r="H55" s="48">
        <v>0</v>
      </c>
      <c r="I55" s="48">
        <v>0</v>
      </c>
      <c r="J55" s="48">
        <v>30000</v>
      </c>
      <c r="K55" s="48">
        <v>0</v>
      </c>
      <c r="L55" s="48">
        <v>0</v>
      </c>
      <c r="M55" s="48">
        <v>0</v>
      </c>
      <c r="N55" s="48">
        <v>13698</v>
      </c>
      <c r="O55" s="48">
        <v>0</v>
      </c>
      <c r="P55" s="48">
        <v>0</v>
      </c>
      <c r="Q55" s="48">
        <v>0</v>
      </c>
      <c r="R55" s="112">
        <f t="shared" si="1"/>
        <v>43698</v>
      </c>
    </row>
    <row r="56" spans="1:18" ht="13" x14ac:dyDescent="0.3">
      <c r="A56" s="7" t="s">
        <v>53</v>
      </c>
      <c r="B56" s="211" t="s">
        <v>295</v>
      </c>
      <c r="C56" s="48">
        <v>0</v>
      </c>
      <c r="D56" s="48">
        <v>89073</v>
      </c>
      <c r="E56" s="48">
        <v>0</v>
      </c>
      <c r="F56" s="48">
        <v>0</v>
      </c>
      <c r="G56" s="112">
        <f t="shared" si="0"/>
        <v>89073</v>
      </c>
      <c r="H56" s="48">
        <v>0</v>
      </c>
      <c r="I56" s="48">
        <v>0</v>
      </c>
      <c r="J56" s="48">
        <v>0</v>
      </c>
      <c r="K56" s="48">
        <v>26525</v>
      </c>
      <c r="L56" s="48">
        <v>0</v>
      </c>
      <c r="M56" s="48">
        <v>0</v>
      </c>
      <c r="N56" s="48">
        <v>166868</v>
      </c>
      <c r="O56" s="48">
        <v>0</v>
      </c>
      <c r="P56" s="48">
        <v>0</v>
      </c>
      <c r="Q56" s="48">
        <v>0</v>
      </c>
      <c r="R56" s="112">
        <f t="shared" si="1"/>
        <v>193393</v>
      </c>
    </row>
    <row r="57" spans="1:18" ht="13" x14ac:dyDescent="0.3">
      <c r="A57" s="7" t="s">
        <v>54</v>
      </c>
      <c r="B57" s="211"/>
      <c r="C57" s="48">
        <v>0</v>
      </c>
      <c r="D57" s="48">
        <v>0</v>
      </c>
      <c r="E57" s="48">
        <v>0</v>
      </c>
      <c r="F57" s="48">
        <v>0</v>
      </c>
      <c r="G57" s="112">
        <f t="shared" si="0"/>
        <v>0</v>
      </c>
      <c r="H57" s="48">
        <v>0</v>
      </c>
      <c r="I57" s="48">
        <v>0</v>
      </c>
      <c r="J57" s="48">
        <v>0</v>
      </c>
      <c r="K57" s="48">
        <v>176091</v>
      </c>
      <c r="L57" s="48">
        <v>18688</v>
      </c>
      <c r="M57" s="48">
        <v>0</v>
      </c>
      <c r="N57" s="48">
        <v>16886</v>
      </c>
      <c r="O57" s="48">
        <v>39862</v>
      </c>
      <c r="P57" s="48">
        <v>867451</v>
      </c>
      <c r="Q57" s="48">
        <v>0</v>
      </c>
      <c r="R57" s="112">
        <f t="shared" si="1"/>
        <v>1118978</v>
      </c>
    </row>
    <row r="58" spans="1:18" ht="13" x14ac:dyDescent="0.3">
      <c r="A58" s="7" t="s">
        <v>55</v>
      </c>
      <c r="B58" s="211" t="s">
        <v>295</v>
      </c>
      <c r="C58" s="48">
        <v>0</v>
      </c>
      <c r="D58" s="48">
        <v>0</v>
      </c>
      <c r="E58" s="48">
        <v>0</v>
      </c>
      <c r="F58" s="48">
        <v>0</v>
      </c>
      <c r="G58" s="112">
        <f t="shared" si="0"/>
        <v>0</v>
      </c>
      <c r="H58" s="48">
        <v>25780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112">
        <f t="shared" si="1"/>
        <v>25780</v>
      </c>
    </row>
    <row r="59" spans="1:18" ht="13" x14ac:dyDescent="0.3">
      <c r="A59" s="7" t="s">
        <v>56</v>
      </c>
      <c r="B59" s="211" t="s">
        <v>295</v>
      </c>
      <c r="C59" s="48">
        <v>0</v>
      </c>
      <c r="D59" s="48">
        <v>0</v>
      </c>
      <c r="E59" s="48">
        <v>0</v>
      </c>
      <c r="F59" s="48">
        <v>0</v>
      </c>
      <c r="G59" s="112">
        <f t="shared" si="0"/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112">
        <f t="shared" si="1"/>
        <v>0</v>
      </c>
    </row>
    <row r="60" spans="1:18" ht="13" x14ac:dyDescent="0.3">
      <c r="A60" s="7" t="s">
        <v>57</v>
      </c>
      <c r="B60" s="211" t="s">
        <v>295</v>
      </c>
      <c r="C60" s="48">
        <v>0</v>
      </c>
      <c r="D60" s="48">
        <v>0</v>
      </c>
      <c r="E60" s="48">
        <v>0</v>
      </c>
      <c r="F60" s="48">
        <v>0</v>
      </c>
      <c r="G60" s="112">
        <f t="shared" si="0"/>
        <v>0</v>
      </c>
      <c r="H60" s="48">
        <v>0</v>
      </c>
      <c r="I60" s="48">
        <v>0</v>
      </c>
      <c r="J60" s="48">
        <v>0</v>
      </c>
      <c r="K60" s="48">
        <v>38605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112">
        <f t="shared" si="1"/>
        <v>38605</v>
      </c>
    </row>
    <row r="61" spans="1:18" ht="13" x14ac:dyDescent="0.3">
      <c r="A61" s="7" t="s">
        <v>252</v>
      </c>
      <c r="B61" s="211"/>
      <c r="C61" s="48">
        <v>184326</v>
      </c>
      <c r="D61" s="48">
        <v>8036</v>
      </c>
      <c r="E61" s="48">
        <v>0</v>
      </c>
      <c r="F61" s="48">
        <v>0</v>
      </c>
      <c r="G61" s="112">
        <f t="shared" si="0"/>
        <v>192362</v>
      </c>
      <c r="H61" s="48">
        <v>0</v>
      </c>
      <c r="I61" s="48">
        <v>0</v>
      </c>
      <c r="J61" s="48">
        <v>914</v>
      </c>
      <c r="K61" s="48">
        <v>8781</v>
      </c>
      <c r="L61" s="48">
        <v>5271</v>
      </c>
      <c r="M61" s="48">
        <v>9773</v>
      </c>
      <c r="N61" s="48">
        <v>68462</v>
      </c>
      <c r="O61" s="48">
        <v>0</v>
      </c>
      <c r="P61" s="48">
        <v>0</v>
      </c>
      <c r="Q61" s="48">
        <v>0</v>
      </c>
      <c r="R61" s="112">
        <f t="shared" si="1"/>
        <v>93201</v>
      </c>
    </row>
    <row r="62" spans="1:18" ht="13" x14ac:dyDescent="0.3">
      <c r="A62" s="7" t="s">
        <v>253</v>
      </c>
      <c r="B62" s="211"/>
      <c r="C62" s="48">
        <v>0</v>
      </c>
      <c r="D62" s="48">
        <v>0</v>
      </c>
      <c r="E62" s="48">
        <v>0</v>
      </c>
      <c r="F62" s="48">
        <v>0</v>
      </c>
      <c r="G62" s="112">
        <f t="shared" si="0"/>
        <v>0</v>
      </c>
      <c r="H62" s="48">
        <v>0</v>
      </c>
      <c r="I62" s="48">
        <v>72125</v>
      </c>
      <c r="J62" s="48">
        <v>24340</v>
      </c>
      <c r="K62" s="48">
        <v>12627</v>
      </c>
      <c r="L62" s="48">
        <v>0</v>
      </c>
      <c r="M62" s="48">
        <v>0</v>
      </c>
      <c r="N62" s="48">
        <v>26431</v>
      </c>
      <c r="O62" s="48">
        <v>0</v>
      </c>
      <c r="P62" s="48">
        <v>0</v>
      </c>
      <c r="Q62" s="48">
        <v>0</v>
      </c>
      <c r="R62" s="112">
        <f t="shared" si="1"/>
        <v>135523</v>
      </c>
    </row>
    <row r="63" spans="1:18" ht="13" x14ac:dyDescent="0.3">
      <c r="A63" s="7" t="s">
        <v>58</v>
      </c>
      <c r="B63" s="211"/>
      <c r="C63" s="48">
        <v>0</v>
      </c>
      <c r="D63" s="48">
        <v>0</v>
      </c>
      <c r="E63" s="48">
        <v>0</v>
      </c>
      <c r="F63" s="48">
        <v>0</v>
      </c>
      <c r="G63" s="112">
        <f t="shared" si="0"/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112">
        <f t="shared" si="1"/>
        <v>0</v>
      </c>
    </row>
    <row r="64" spans="1:18" ht="13" x14ac:dyDescent="0.3">
      <c r="A64" s="7" t="s">
        <v>65</v>
      </c>
      <c r="B64" s="210" t="s">
        <v>295</v>
      </c>
      <c r="C64" s="48">
        <v>0</v>
      </c>
      <c r="D64" s="48">
        <v>0</v>
      </c>
      <c r="E64" s="48">
        <v>0</v>
      </c>
      <c r="F64" s="48">
        <v>0</v>
      </c>
      <c r="G64" s="112">
        <f t="shared" si="0"/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112">
        <f t="shared" si="1"/>
        <v>0</v>
      </c>
    </row>
    <row r="65" spans="1:18" ht="13" x14ac:dyDescent="0.25">
      <c r="A65" s="10" t="s">
        <v>254</v>
      </c>
      <c r="B65" s="212"/>
      <c r="C65" s="48">
        <v>0</v>
      </c>
      <c r="D65" s="48">
        <v>0</v>
      </c>
      <c r="E65" s="48">
        <v>0</v>
      </c>
      <c r="F65" s="48">
        <v>0</v>
      </c>
      <c r="G65" s="112">
        <f t="shared" si="0"/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112">
        <f t="shared" si="1"/>
        <v>0</v>
      </c>
    </row>
    <row r="66" spans="1:18" ht="13" x14ac:dyDescent="0.3">
      <c r="A66" s="7" t="s">
        <v>59</v>
      </c>
      <c r="B66" s="211"/>
      <c r="C66" s="303" t="s">
        <v>292</v>
      </c>
      <c r="D66" s="303" t="s">
        <v>292</v>
      </c>
      <c r="E66" s="303" t="s">
        <v>292</v>
      </c>
      <c r="F66" s="303" t="s">
        <v>292</v>
      </c>
      <c r="G66" s="305" t="s">
        <v>292</v>
      </c>
      <c r="H66" s="303" t="s">
        <v>292</v>
      </c>
      <c r="I66" s="303" t="s">
        <v>292</v>
      </c>
      <c r="J66" s="303" t="s">
        <v>292</v>
      </c>
      <c r="K66" s="303" t="s">
        <v>292</v>
      </c>
      <c r="L66" s="303" t="s">
        <v>292</v>
      </c>
      <c r="M66" s="303" t="s">
        <v>292</v>
      </c>
      <c r="N66" s="303" t="s">
        <v>292</v>
      </c>
      <c r="O66" s="303" t="s">
        <v>292</v>
      </c>
      <c r="P66" s="303" t="s">
        <v>292</v>
      </c>
      <c r="Q66" s="303" t="s">
        <v>292</v>
      </c>
      <c r="R66" s="305" t="s">
        <v>292</v>
      </c>
    </row>
    <row r="67" spans="1:18" ht="13" x14ac:dyDescent="0.3">
      <c r="A67" s="7" t="s">
        <v>255</v>
      </c>
      <c r="B67" s="211"/>
      <c r="C67" s="48">
        <v>0</v>
      </c>
      <c r="D67" s="48">
        <v>0</v>
      </c>
      <c r="E67" s="48">
        <v>0</v>
      </c>
      <c r="F67" s="48">
        <v>0</v>
      </c>
      <c r="G67" s="112">
        <f t="shared" si="0"/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112">
        <f t="shared" si="1"/>
        <v>0</v>
      </c>
    </row>
    <row r="68" spans="1:18" ht="13" x14ac:dyDescent="0.3">
      <c r="A68" s="7" t="s">
        <v>256</v>
      </c>
      <c r="B68" s="211"/>
      <c r="C68" s="48">
        <v>337</v>
      </c>
      <c r="D68" s="48">
        <v>0</v>
      </c>
      <c r="E68" s="48">
        <v>0</v>
      </c>
      <c r="F68" s="48">
        <v>0</v>
      </c>
      <c r="G68" s="112">
        <f t="shared" si="0"/>
        <v>337</v>
      </c>
      <c r="H68" s="48">
        <v>0</v>
      </c>
      <c r="I68" s="48">
        <v>0</v>
      </c>
      <c r="J68" s="48">
        <v>0</v>
      </c>
      <c r="K68" s="48">
        <v>266190</v>
      </c>
      <c r="L68" s="48">
        <v>0</v>
      </c>
      <c r="M68" s="48">
        <v>0</v>
      </c>
      <c r="N68" s="48">
        <v>10147</v>
      </c>
      <c r="O68" s="48">
        <v>0</v>
      </c>
      <c r="P68" s="48">
        <v>240988</v>
      </c>
      <c r="Q68" s="48">
        <v>42179</v>
      </c>
      <c r="R68" s="112">
        <f t="shared" si="1"/>
        <v>559504</v>
      </c>
    </row>
    <row r="69" spans="1:18" ht="13" x14ac:dyDescent="0.3">
      <c r="A69" s="7" t="s">
        <v>257</v>
      </c>
      <c r="B69" s="211"/>
      <c r="C69" s="48">
        <v>0</v>
      </c>
      <c r="D69" s="48">
        <v>0</v>
      </c>
      <c r="E69" s="48">
        <v>0</v>
      </c>
      <c r="F69" s="48">
        <v>0</v>
      </c>
      <c r="G69" s="112">
        <f t="shared" si="0"/>
        <v>0</v>
      </c>
      <c r="H69" s="48">
        <v>0</v>
      </c>
      <c r="I69" s="48">
        <v>0</v>
      </c>
      <c r="J69" s="48">
        <v>2652</v>
      </c>
      <c r="K69" s="48">
        <v>0</v>
      </c>
      <c r="L69" s="48">
        <v>0</v>
      </c>
      <c r="M69" s="48">
        <v>0</v>
      </c>
      <c r="N69" s="48">
        <v>154310</v>
      </c>
      <c r="O69" s="48">
        <v>27084</v>
      </c>
      <c r="P69" s="48">
        <v>0</v>
      </c>
      <c r="Q69" s="48">
        <v>0</v>
      </c>
      <c r="R69" s="112">
        <f t="shared" si="1"/>
        <v>184046</v>
      </c>
    </row>
    <row r="70" spans="1:18" ht="13" x14ac:dyDescent="0.3">
      <c r="A70" s="7" t="s">
        <v>258</v>
      </c>
      <c r="B70" s="211" t="s">
        <v>295</v>
      </c>
      <c r="C70" s="48">
        <v>0</v>
      </c>
      <c r="D70" s="48">
        <v>0</v>
      </c>
      <c r="E70" s="48">
        <v>0</v>
      </c>
      <c r="F70" s="48">
        <v>0</v>
      </c>
      <c r="G70" s="112">
        <f t="shared" ref="G70:G72" si="2">SUM(C70:F70)</f>
        <v>0</v>
      </c>
      <c r="H70" s="48">
        <v>0</v>
      </c>
      <c r="I70" s="48">
        <v>0</v>
      </c>
      <c r="J70" s="48">
        <v>32937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112">
        <f t="shared" ref="R70:R72" si="3">SUM(H70:Q70)</f>
        <v>32937</v>
      </c>
    </row>
    <row r="71" spans="1:18" ht="13" x14ac:dyDescent="0.3">
      <c r="A71" s="7" t="s">
        <v>60</v>
      </c>
      <c r="B71" s="211"/>
      <c r="C71" s="48">
        <v>0</v>
      </c>
      <c r="D71" s="48">
        <v>0</v>
      </c>
      <c r="E71" s="48">
        <v>0</v>
      </c>
      <c r="F71" s="48">
        <v>0</v>
      </c>
      <c r="G71" s="112">
        <f t="shared" si="2"/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112">
        <f t="shared" si="3"/>
        <v>0</v>
      </c>
    </row>
    <row r="72" spans="1:18" ht="13" x14ac:dyDescent="0.3">
      <c r="A72" s="14" t="s">
        <v>259</v>
      </c>
      <c r="B72" s="213"/>
      <c r="C72" s="48">
        <v>633898</v>
      </c>
      <c r="D72" s="48">
        <v>0</v>
      </c>
      <c r="E72" s="48">
        <v>0</v>
      </c>
      <c r="F72" s="48">
        <v>346</v>
      </c>
      <c r="G72" s="112">
        <f t="shared" si="2"/>
        <v>634244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112">
        <f t="shared" si="3"/>
        <v>0</v>
      </c>
    </row>
    <row r="73" spans="1:18" x14ac:dyDescent="0.25">
      <c r="A73" s="39" t="s">
        <v>61</v>
      </c>
      <c r="B73" s="209"/>
      <c r="C73" s="100">
        <f>SUM(C5:C72)</f>
        <v>15317461</v>
      </c>
      <c r="D73" s="100">
        <f t="shared" ref="D73:R73" si="4">SUM(D5:D72)</f>
        <v>97109</v>
      </c>
      <c r="E73" s="100">
        <f t="shared" si="4"/>
        <v>0</v>
      </c>
      <c r="F73" s="100">
        <f t="shared" si="4"/>
        <v>915634</v>
      </c>
      <c r="G73" s="113">
        <f t="shared" si="4"/>
        <v>16330204</v>
      </c>
      <c r="H73" s="100">
        <f t="shared" si="4"/>
        <v>1058296</v>
      </c>
      <c r="I73" s="100">
        <f t="shared" si="4"/>
        <v>1776838</v>
      </c>
      <c r="J73" s="100">
        <f t="shared" si="4"/>
        <v>466756</v>
      </c>
      <c r="K73" s="100">
        <f t="shared" si="4"/>
        <v>2792977</v>
      </c>
      <c r="L73" s="100">
        <f t="shared" si="4"/>
        <v>402031</v>
      </c>
      <c r="M73" s="100">
        <f t="shared" si="4"/>
        <v>308953</v>
      </c>
      <c r="N73" s="100">
        <f t="shared" si="4"/>
        <v>1644148</v>
      </c>
      <c r="O73" s="100">
        <f t="shared" si="4"/>
        <v>2582527</v>
      </c>
      <c r="P73" s="100">
        <f t="shared" si="4"/>
        <v>13725595</v>
      </c>
      <c r="Q73" s="100">
        <f t="shared" si="4"/>
        <v>892015</v>
      </c>
      <c r="R73" s="113">
        <f t="shared" si="4"/>
        <v>25650136</v>
      </c>
    </row>
    <row r="74" spans="1:18" x14ac:dyDescent="0.25">
      <c r="B74" s="49" t="s">
        <v>296</v>
      </c>
      <c r="G74" s="43"/>
      <c r="R74" s="364" t="s">
        <v>291</v>
      </c>
    </row>
    <row r="75" spans="1:18" x14ac:dyDescent="0.25">
      <c r="B75" s="214"/>
    </row>
    <row r="76" spans="1:18" x14ac:dyDescent="0.25">
      <c r="B76" s="2"/>
      <c r="C76" t="s">
        <v>218</v>
      </c>
    </row>
    <row r="77" spans="1:18" x14ac:dyDescent="0.25">
      <c r="B77" s="2"/>
    </row>
    <row r="78" spans="1:18" x14ac:dyDescent="0.25">
      <c r="B78" s="2"/>
    </row>
    <row r="79" spans="1:18" x14ac:dyDescent="0.25">
      <c r="B79" s="2"/>
    </row>
    <row r="80" spans="1:18" x14ac:dyDescent="0.25">
      <c r="B80" s="2"/>
    </row>
  </sheetData>
  <mergeCells count="4">
    <mergeCell ref="C3:G3"/>
    <mergeCell ref="A1:R2"/>
    <mergeCell ref="H3:R3"/>
    <mergeCell ref="A3:A4"/>
  </mergeCells>
  <phoneticPr fontId="0" type="noConversion"/>
  <printOptions horizontalCentered="1" gridLines="1"/>
  <pageMargins left="0.5" right="0.5" top="0.75" bottom="0.69" header="0.5" footer="0.5"/>
  <pageSetup scale="85" fitToHeight="2" orientation="landscape" r:id="rId1"/>
  <headerFooter alignWithMargins="0">
    <oddFooter>&amp;C&amp;"Garamond,Regular"&amp;P</oddFooter>
  </headerFooter>
  <rowBreaks count="1" manualBreakCount="1">
    <brk id="40" max="17" man="1"/>
  </rowBreaks>
  <ignoredErrors>
    <ignoredError sqref="R5:R65 R67:R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79"/>
  <sheetViews>
    <sheetView topLeftCell="A61" zoomScaleNormal="100" workbookViewId="0">
      <selection activeCell="K3" sqref="K3"/>
    </sheetView>
  </sheetViews>
  <sheetFormatPr defaultColWidth="9.1796875" defaultRowHeight="15" x14ac:dyDescent="0.3"/>
  <cols>
    <col min="1" max="1" width="29.81640625" style="1" bestFit="1" customWidth="1"/>
    <col min="2" max="2" width="8.36328125" style="59" customWidth="1"/>
    <col min="3" max="3" width="25.1796875" style="3" customWidth="1"/>
    <col min="4" max="4" width="7.1796875" style="45" customWidth="1"/>
    <col min="5" max="5" width="7.1796875" style="45" hidden="1" customWidth="1"/>
    <col min="6" max="6" width="8.81640625" style="45" customWidth="1"/>
    <col min="7" max="7" width="8" style="45" customWidth="1"/>
    <col min="8" max="9" width="9.81640625" style="45" customWidth="1"/>
    <col min="10" max="10" width="1.81640625" style="203" customWidth="1"/>
    <col min="11" max="11" width="6.26953125" style="454" customWidth="1"/>
    <col min="12" max="12" width="12" style="174" customWidth="1"/>
    <col min="13" max="13" width="1.81640625" style="64" customWidth="1"/>
    <col min="14" max="15" width="9.1796875" style="45"/>
    <col min="16" max="16384" width="9.1796875" style="3"/>
  </cols>
  <sheetData>
    <row r="1" spans="1:15" ht="13.5" customHeight="1" x14ac:dyDescent="0.3">
      <c r="A1" s="477" t="s">
        <v>22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5" ht="13.5" customHeight="1" x14ac:dyDescent="0.3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190"/>
    </row>
    <row r="3" spans="1:15" s="58" customFormat="1" ht="39" x14ac:dyDescent="0.3">
      <c r="A3" s="5" t="s">
        <v>23</v>
      </c>
      <c r="B3" s="6" t="s">
        <v>24</v>
      </c>
      <c r="C3" s="6" t="s">
        <v>25</v>
      </c>
      <c r="D3" s="17" t="s">
        <v>26</v>
      </c>
      <c r="E3" s="17"/>
      <c r="F3" s="17" t="s">
        <v>27</v>
      </c>
      <c r="G3" s="17" t="s">
        <v>28</v>
      </c>
      <c r="H3" s="17" t="s">
        <v>29</v>
      </c>
      <c r="I3" s="17" t="s">
        <v>30</v>
      </c>
      <c r="J3" s="200"/>
      <c r="K3" s="455" t="s">
        <v>335</v>
      </c>
      <c r="L3" s="191" t="s">
        <v>2</v>
      </c>
      <c r="M3" s="137"/>
      <c r="N3" s="72"/>
      <c r="O3" s="72" t="s">
        <v>127</v>
      </c>
    </row>
    <row r="4" spans="1:15" ht="13.5" customHeight="1" x14ac:dyDescent="0.3">
      <c r="A4" s="7" t="s">
        <v>228</v>
      </c>
      <c r="B4" s="8">
        <v>1945</v>
      </c>
      <c r="C4" s="1" t="s">
        <v>268</v>
      </c>
      <c r="D4" s="349">
        <v>10452</v>
      </c>
      <c r="E4" s="18"/>
      <c r="F4" s="176">
        <v>7</v>
      </c>
      <c r="G4" s="46">
        <v>0</v>
      </c>
      <c r="H4" s="46">
        <v>49158</v>
      </c>
      <c r="I4" s="256">
        <v>0.7904486251808972</v>
      </c>
      <c r="J4" s="201"/>
      <c r="K4" s="59" t="s">
        <v>270</v>
      </c>
      <c r="L4" s="46">
        <v>62190</v>
      </c>
      <c r="N4" s="176"/>
      <c r="O4" s="176">
        <v>6</v>
      </c>
    </row>
    <row r="5" spans="1:15" ht="13.5" customHeight="1" x14ac:dyDescent="0.3">
      <c r="A5" s="7" t="s">
        <v>31</v>
      </c>
      <c r="B5" s="8">
        <v>1957</v>
      </c>
      <c r="C5" s="1" t="s">
        <v>269</v>
      </c>
      <c r="D5" s="349">
        <v>7488</v>
      </c>
      <c r="E5" s="18"/>
      <c r="F5" s="176">
        <v>3</v>
      </c>
      <c r="G5" s="46">
        <v>0</v>
      </c>
      <c r="H5" s="46">
        <v>10253</v>
      </c>
      <c r="I5" s="256">
        <v>0.40042960359304824</v>
      </c>
      <c r="J5" s="201"/>
      <c r="K5" s="350">
        <v>2015</v>
      </c>
      <c r="L5" s="46">
        <v>25605</v>
      </c>
      <c r="N5" s="176"/>
      <c r="O5" s="176">
        <v>2</v>
      </c>
    </row>
    <row r="6" spans="1:15" ht="13.5" customHeight="1" x14ac:dyDescent="0.3">
      <c r="A6" s="7" t="s">
        <v>229</v>
      </c>
      <c r="B6" s="8">
        <v>1960</v>
      </c>
      <c r="C6" s="1"/>
      <c r="D6" s="349">
        <v>11960</v>
      </c>
      <c r="E6" s="18"/>
      <c r="F6" s="176">
        <v>4</v>
      </c>
      <c r="G6" s="46">
        <v>0</v>
      </c>
      <c r="H6" s="46">
        <v>32251</v>
      </c>
      <c r="I6" s="256">
        <v>0.25868679414784396</v>
      </c>
      <c r="J6" s="201"/>
      <c r="K6" s="350">
        <v>2017</v>
      </c>
      <c r="L6" s="46">
        <v>124672</v>
      </c>
      <c r="M6" s="64" t="s">
        <v>218</v>
      </c>
      <c r="N6" s="176"/>
      <c r="O6" s="176">
        <v>3</v>
      </c>
    </row>
    <row r="7" spans="1:15" ht="13.5" customHeight="1" x14ac:dyDescent="0.3">
      <c r="A7" s="7" t="s">
        <v>230</v>
      </c>
      <c r="B7" s="8">
        <v>1968</v>
      </c>
      <c r="C7" s="1"/>
      <c r="D7" s="349">
        <v>8840</v>
      </c>
      <c r="E7" s="18"/>
      <c r="F7" s="176">
        <v>5</v>
      </c>
      <c r="G7" s="46">
        <v>0</v>
      </c>
      <c r="H7" s="46">
        <v>9870</v>
      </c>
      <c r="I7" s="256">
        <v>0.44260089686098653</v>
      </c>
      <c r="J7" s="201"/>
      <c r="K7" s="350">
        <v>2014</v>
      </c>
      <c r="L7" s="46">
        <v>22300</v>
      </c>
      <c r="N7" s="176"/>
      <c r="O7" s="176">
        <v>4</v>
      </c>
    </row>
    <row r="8" spans="1:15" ht="13.5" customHeight="1" x14ac:dyDescent="0.3">
      <c r="A8" s="7" t="s">
        <v>32</v>
      </c>
      <c r="B8" s="8">
        <v>1963</v>
      </c>
      <c r="C8" s="1"/>
      <c r="D8" s="349">
        <v>6384</v>
      </c>
      <c r="E8" s="18"/>
      <c r="F8" s="176">
        <v>3</v>
      </c>
      <c r="G8" s="46">
        <v>0</v>
      </c>
      <c r="H8" s="46">
        <v>14722</v>
      </c>
      <c r="I8" s="256">
        <v>0.46610732942852617</v>
      </c>
      <c r="J8" s="201"/>
      <c r="K8" s="350">
        <v>2001</v>
      </c>
      <c r="L8" s="46">
        <v>31585</v>
      </c>
      <c r="N8" s="176"/>
      <c r="O8" s="176">
        <v>2</v>
      </c>
    </row>
    <row r="9" spans="1:15" ht="13.5" customHeight="1" x14ac:dyDescent="0.3">
      <c r="A9" s="7" t="s">
        <v>231</v>
      </c>
      <c r="B9" s="8">
        <v>1949</v>
      </c>
      <c r="C9" s="1"/>
      <c r="D9" s="349">
        <v>11804</v>
      </c>
      <c r="E9" s="18"/>
      <c r="F9" s="176">
        <v>7</v>
      </c>
      <c r="G9" s="46">
        <v>1</v>
      </c>
      <c r="H9" s="46">
        <v>11206</v>
      </c>
      <c r="I9" s="256">
        <v>0.27695121348425683</v>
      </c>
      <c r="J9" s="201"/>
      <c r="K9" s="350">
        <v>2007</v>
      </c>
      <c r="L9" s="46">
        <v>40462</v>
      </c>
      <c r="N9" s="176"/>
      <c r="O9" s="176">
        <v>6</v>
      </c>
    </row>
    <row r="10" spans="1:15" ht="13.5" customHeight="1" x14ac:dyDescent="0.3">
      <c r="A10" s="7" t="s">
        <v>232</v>
      </c>
      <c r="B10" s="8">
        <v>1947</v>
      </c>
      <c r="C10" s="1" t="s">
        <v>271</v>
      </c>
      <c r="D10" s="349">
        <v>5616</v>
      </c>
      <c r="E10" s="18"/>
      <c r="F10" s="176">
        <v>5</v>
      </c>
      <c r="G10" s="46">
        <v>0</v>
      </c>
      <c r="H10" s="46">
        <v>13912</v>
      </c>
      <c r="I10" s="256">
        <v>0.37344643384425413</v>
      </c>
      <c r="J10" s="201"/>
      <c r="K10" s="350">
        <v>2015</v>
      </c>
      <c r="L10" s="46">
        <v>37253</v>
      </c>
      <c r="N10" s="176"/>
      <c r="O10" s="176">
        <v>4</v>
      </c>
    </row>
    <row r="11" spans="1:15" ht="13.5" customHeight="1" x14ac:dyDescent="0.3">
      <c r="A11" s="7" t="s">
        <v>33</v>
      </c>
      <c r="B11" s="8">
        <v>1964</v>
      </c>
      <c r="C11" s="1" t="s">
        <v>272</v>
      </c>
      <c r="D11" s="349">
        <v>8060</v>
      </c>
      <c r="E11" s="18"/>
      <c r="F11" s="176">
        <v>4</v>
      </c>
      <c r="G11" s="46">
        <v>0</v>
      </c>
      <c r="H11" s="46">
        <v>15711</v>
      </c>
      <c r="I11" s="256">
        <v>1.1805680793507665</v>
      </c>
      <c r="J11" s="201">
        <v>1</v>
      </c>
      <c r="K11" s="350">
        <v>1998</v>
      </c>
      <c r="L11" s="46">
        <v>13308</v>
      </c>
      <c r="N11" s="176"/>
      <c r="O11" s="176">
        <v>3</v>
      </c>
    </row>
    <row r="12" spans="1:15" ht="13.5" customHeight="1" x14ac:dyDescent="0.3">
      <c r="A12" s="7" t="s">
        <v>233</v>
      </c>
      <c r="B12" s="8">
        <v>1940</v>
      </c>
      <c r="C12" s="1" t="s">
        <v>273</v>
      </c>
      <c r="D12" s="349">
        <v>19929</v>
      </c>
      <c r="E12" s="18"/>
      <c r="F12" s="176">
        <v>7</v>
      </c>
      <c r="G12" s="46">
        <v>0</v>
      </c>
      <c r="H12" s="46">
        <v>67713</v>
      </c>
      <c r="I12" s="256">
        <v>0.53239768840665169</v>
      </c>
      <c r="J12" s="201"/>
      <c r="K12" s="350">
        <v>2018</v>
      </c>
      <c r="L12" s="46">
        <v>127185</v>
      </c>
      <c r="N12" s="176"/>
      <c r="O12" s="176">
        <v>6</v>
      </c>
    </row>
    <row r="13" spans="1:15" ht="13.5" customHeight="1" x14ac:dyDescent="0.3">
      <c r="A13" s="7" t="s">
        <v>34</v>
      </c>
      <c r="B13" s="8">
        <v>1944</v>
      </c>
      <c r="C13" s="1" t="s">
        <v>271</v>
      </c>
      <c r="D13" s="349">
        <v>31148</v>
      </c>
      <c r="E13" s="18"/>
      <c r="F13" s="176">
        <v>12</v>
      </c>
      <c r="G13" s="46">
        <v>0</v>
      </c>
      <c r="H13" s="46">
        <v>74491</v>
      </c>
      <c r="I13" s="256">
        <v>0.36674839497420142</v>
      </c>
      <c r="J13" s="201"/>
      <c r="K13" s="350">
        <v>2018</v>
      </c>
      <c r="L13" s="46">
        <v>203112</v>
      </c>
      <c r="N13" s="176"/>
      <c r="O13" s="176">
        <v>11</v>
      </c>
    </row>
    <row r="14" spans="1:15" ht="13.5" customHeight="1" x14ac:dyDescent="0.3">
      <c r="A14" s="7" t="s">
        <v>35</v>
      </c>
      <c r="B14" s="8">
        <v>1953</v>
      </c>
      <c r="C14" s="1" t="s">
        <v>274</v>
      </c>
      <c r="D14" s="349">
        <v>2548</v>
      </c>
      <c r="E14" s="18"/>
      <c r="F14" s="176">
        <v>1</v>
      </c>
      <c r="G14" s="46">
        <v>0</v>
      </c>
      <c r="H14" s="46">
        <v>4470</v>
      </c>
      <c r="I14" s="256">
        <v>0.44879518072289154</v>
      </c>
      <c r="J14" s="201"/>
      <c r="K14" s="350">
        <v>2016</v>
      </c>
      <c r="L14" s="46">
        <v>9960</v>
      </c>
      <c r="N14" s="176"/>
      <c r="O14" s="176">
        <v>0</v>
      </c>
    </row>
    <row r="15" spans="1:15" ht="13.5" customHeight="1" x14ac:dyDescent="0.3">
      <c r="A15" s="7" t="s">
        <v>36</v>
      </c>
      <c r="B15" s="8">
        <v>1958</v>
      </c>
      <c r="C15" s="1" t="s">
        <v>271</v>
      </c>
      <c r="D15" s="349">
        <v>11700</v>
      </c>
      <c r="E15" s="18"/>
      <c r="F15" s="176">
        <v>6</v>
      </c>
      <c r="G15" s="46">
        <v>0</v>
      </c>
      <c r="H15" s="46">
        <v>6750</v>
      </c>
      <c r="I15" s="256">
        <v>0.96871412169919635</v>
      </c>
      <c r="J15" s="201"/>
      <c r="K15" s="350">
        <v>2010</v>
      </c>
      <c r="L15" s="46">
        <v>6968</v>
      </c>
      <c r="N15" s="176"/>
      <c r="O15" s="176">
        <v>5</v>
      </c>
    </row>
    <row r="16" spans="1:15" ht="13.5" customHeight="1" x14ac:dyDescent="0.3">
      <c r="A16" s="7" t="s">
        <v>234</v>
      </c>
      <c r="B16" s="8">
        <v>1949</v>
      </c>
      <c r="C16" s="1"/>
      <c r="D16" s="349">
        <v>5352</v>
      </c>
      <c r="E16" s="18"/>
      <c r="F16" s="176">
        <v>3</v>
      </c>
      <c r="G16" s="46">
        <v>1</v>
      </c>
      <c r="H16" s="46">
        <v>6263</v>
      </c>
      <c r="I16" s="256">
        <v>0.65185262281432144</v>
      </c>
      <c r="J16" s="201"/>
      <c r="K16" s="350">
        <v>2010</v>
      </c>
      <c r="L16" s="46">
        <v>9608</v>
      </c>
      <c r="N16" s="176"/>
      <c r="O16" s="176">
        <v>2</v>
      </c>
    </row>
    <row r="17" spans="1:15" ht="13.5" customHeight="1" x14ac:dyDescent="0.3">
      <c r="A17" s="7" t="s">
        <v>235</v>
      </c>
      <c r="B17" s="8">
        <v>1951</v>
      </c>
      <c r="C17" s="1" t="s">
        <v>272</v>
      </c>
      <c r="D17" s="349">
        <v>4538</v>
      </c>
      <c r="E17" s="18"/>
      <c r="F17" s="176">
        <v>2</v>
      </c>
      <c r="G17" s="46">
        <v>0</v>
      </c>
      <c r="H17" s="46">
        <v>7858</v>
      </c>
      <c r="I17" s="256">
        <v>0.49284997491219268</v>
      </c>
      <c r="J17" s="201"/>
      <c r="K17" s="350">
        <v>2011</v>
      </c>
      <c r="L17" s="46">
        <v>15944</v>
      </c>
      <c r="N17" s="176"/>
      <c r="O17" s="176">
        <v>1</v>
      </c>
    </row>
    <row r="18" spans="1:15" ht="13.5" customHeight="1" x14ac:dyDescent="0.3">
      <c r="A18" s="7" t="s">
        <v>236</v>
      </c>
      <c r="B18" s="8">
        <v>1928</v>
      </c>
      <c r="C18" s="1" t="s">
        <v>274</v>
      </c>
      <c r="D18" s="349">
        <v>7550</v>
      </c>
      <c r="E18" s="18"/>
      <c r="F18" s="176">
        <v>3</v>
      </c>
      <c r="G18" s="46">
        <v>1</v>
      </c>
      <c r="H18" s="46">
        <v>13731</v>
      </c>
      <c r="I18" s="256">
        <v>0.70156345800122621</v>
      </c>
      <c r="J18" s="201"/>
      <c r="K18" s="350">
        <v>2018</v>
      </c>
      <c r="L18" s="46">
        <v>19572</v>
      </c>
      <c r="N18" s="176"/>
      <c r="O18" s="176">
        <v>2</v>
      </c>
    </row>
    <row r="19" spans="1:15" ht="13.5" customHeight="1" x14ac:dyDescent="0.3">
      <c r="A19" s="7" t="s">
        <v>62</v>
      </c>
      <c r="B19" s="8">
        <v>1941</v>
      </c>
      <c r="C19" s="1" t="s">
        <v>272</v>
      </c>
      <c r="D19" s="349">
        <v>9828</v>
      </c>
      <c r="E19" s="18"/>
      <c r="F19" s="176">
        <v>4</v>
      </c>
      <c r="G19" s="46">
        <v>0</v>
      </c>
      <c r="H19" s="46">
        <v>21466</v>
      </c>
      <c r="I19" s="256">
        <v>0.78240268260679402</v>
      </c>
      <c r="J19" s="201"/>
      <c r="K19" s="350">
        <v>2006</v>
      </c>
      <c r="L19" s="46">
        <v>27436</v>
      </c>
      <c r="N19" s="176"/>
      <c r="O19" s="176">
        <v>3</v>
      </c>
    </row>
    <row r="20" spans="1:15" ht="13.5" customHeight="1" x14ac:dyDescent="0.3">
      <c r="A20" s="7" t="s">
        <v>237</v>
      </c>
      <c r="B20" s="8">
        <v>1939</v>
      </c>
      <c r="C20" s="1"/>
      <c r="D20" s="349">
        <v>51350</v>
      </c>
      <c r="E20" s="18"/>
      <c r="F20" s="176">
        <v>14</v>
      </c>
      <c r="G20" s="46">
        <v>4</v>
      </c>
      <c r="H20" s="46">
        <v>251578</v>
      </c>
      <c r="I20" s="256">
        <v>0.57052857881511987</v>
      </c>
      <c r="J20" s="201"/>
      <c r="K20" s="350">
        <v>2017</v>
      </c>
      <c r="L20" s="46">
        <v>440956</v>
      </c>
      <c r="N20" s="176"/>
      <c r="O20" s="176">
        <v>13</v>
      </c>
    </row>
    <row r="21" spans="1:15" ht="13.5" customHeight="1" x14ac:dyDescent="0.3">
      <c r="A21" s="7" t="s">
        <v>238</v>
      </c>
      <c r="B21" s="8">
        <v>1954</v>
      </c>
      <c r="C21" s="1" t="s">
        <v>274</v>
      </c>
      <c r="D21" s="349">
        <v>4704</v>
      </c>
      <c r="E21" s="18"/>
      <c r="F21" s="176">
        <v>1</v>
      </c>
      <c r="G21" s="46">
        <v>1</v>
      </c>
      <c r="H21" s="46">
        <v>4669</v>
      </c>
      <c r="I21" s="256">
        <v>0.66349296575245131</v>
      </c>
      <c r="J21" s="201"/>
      <c r="K21" s="350">
        <v>2001</v>
      </c>
      <c r="L21" s="46">
        <v>7037</v>
      </c>
      <c r="N21" s="176"/>
      <c r="O21" s="176">
        <v>0</v>
      </c>
    </row>
    <row r="22" spans="1:15" ht="13.5" customHeight="1" x14ac:dyDescent="0.3">
      <c r="A22" s="7" t="s">
        <v>239</v>
      </c>
      <c r="B22" s="8">
        <v>1948</v>
      </c>
      <c r="C22" s="1" t="s">
        <v>271</v>
      </c>
      <c r="D22" s="349">
        <v>11155</v>
      </c>
      <c r="E22" s="18"/>
      <c r="F22" s="176">
        <v>6</v>
      </c>
      <c r="G22" s="46">
        <v>0</v>
      </c>
      <c r="H22" s="46">
        <v>27752</v>
      </c>
      <c r="I22" s="256">
        <v>0.82982985976138501</v>
      </c>
      <c r="J22" s="201"/>
      <c r="K22" s="350">
        <v>2009</v>
      </c>
      <c r="L22" s="46">
        <v>33443</v>
      </c>
      <c r="N22" s="176"/>
      <c r="O22" s="176">
        <v>5</v>
      </c>
    </row>
    <row r="23" spans="1:15" ht="13.5" customHeight="1" x14ac:dyDescent="0.3">
      <c r="A23" s="7" t="s">
        <v>289</v>
      </c>
      <c r="B23" s="8">
        <v>1950</v>
      </c>
      <c r="C23" s="1" t="s">
        <v>274</v>
      </c>
      <c r="D23" s="349">
        <v>3588</v>
      </c>
      <c r="E23" s="18"/>
      <c r="F23" s="176">
        <v>2</v>
      </c>
      <c r="G23" s="46">
        <v>0</v>
      </c>
      <c r="H23" s="46">
        <v>8322</v>
      </c>
      <c r="I23" s="256">
        <v>0.41287953959118873</v>
      </c>
      <c r="J23" s="201"/>
      <c r="K23" s="350">
        <v>2015</v>
      </c>
      <c r="L23" s="46">
        <v>20156</v>
      </c>
      <c r="N23" s="176"/>
      <c r="O23" s="176">
        <v>1</v>
      </c>
    </row>
    <row r="24" spans="1:15" ht="13.5" customHeight="1" x14ac:dyDescent="0.3">
      <c r="A24" s="7" t="s">
        <v>240</v>
      </c>
      <c r="B24" s="8">
        <v>1959</v>
      </c>
      <c r="C24" s="1" t="s">
        <v>272</v>
      </c>
      <c r="D24" s="349">
        <v>7852</v>
      </c>
      <c r="E24" s="18"/>
      <c r="F24" s="176">
        <v>5</v>
      </c>
      <c r="G24" s="46">
        <v>1</v>
      </c>
      <c r="H24" s="46">
        <v>4038</v>
      </c>
      <c r="I24" s="256">
        <v>0.17961035495062716</v>
      </c>
      <c r="J24" s="201"/>
      <c r="K24" s="350">
        <v>2016</v>
      </c>
      <c r="L24" s="46">
        <v>22482</v>
      </c>
      <c r="N24" s="176"/>
      <c r="O24" s="176">
        <v>4</v>
      </c>
    </row>
    <row r="25" spans="1:15" ht="13.5" customHeight="1" x14ac:dyDescent="0.3">
      <c r="A25" s="7" t="s">
        <v>37</v>
      </c>
      <c r="B25" s="8">
        <v>1947</v>
      </c>
      <c r="C25" s="1" t="s">
        <v>268</v>
      </c>
      <c r="D25" s="349">
        <v>17700</v>
      </c>
      <c r="E25" s="18"/>
      <c r="F25" s="176">
        <v>8</v>
      </c>
      <c r="G25" s="46">
        <v>0</v>
      </c>
      <c r="H25" s="46">
        <v>62184</v>
      </c>
      <c r="I25" s="256">
        <v>0.87655939442635433</v>
      </c>
      <c r="J25" s="201"/>
      <c r="K25" s="350">
        <v>2009</v>
      </c>
      <c r="L25" s="46">
        <v>70941</v>
      </c>
      <c r="N25" s="176"/>
      <c r="O25" s="176">
        <v>7</v>
      </c>
    </row>
    <row r="26" spans="1:15" ht="13.5" customHeight="1" x14ac:dyDescent="0.3">
      <c r="A26" s="7" t="s">
        <v>241</v>
      </c>
      <c r="B26" s="8">
        <v>1951</v>
      </c>
      <c r="C26" s="1"/>
      <c r="D26" s="349">
        <v>11804</v>
      </c>
      <c r="E26" s="18"/>
      <c r="F26" s="176">
        <v>8</v>
      </c>
      <c r="G26" s="46">
        <v>0</v>
      </c>
      <c r="H26" s="46">
        <v>10045</v>
      </c>
      <c r="I26" s="256">
        <v>0.30698939518963358</v>
      </c>
      <c r="J26" s="201"/>
      <c r="K26" s="350">
        <v>2006</v>
      </c>
      <c r="L26" s="46">
        <v>32721</v>
      </c>
      <c r="N26" s="176"/>
      <c r="O26" s="176">
        <v>7</v>
      </c>
    </row>
    <row r="27" spans="1:15" ht="13.5" customHeight="1" x14ac:dyDescent="0.3">
      <c r="A27" s="7" t="s">
        <v>38</v>
      </c>
      <c r="B27" s="8">
        <v>1937</v>
      </c>
      <c r="C27" s="1" t="s">
        <v>274</v>
      </c>
      <c r="D27" s="349">
        <v>6096</v>
      </c>
      <c r="E27" s="18"/>
      <c r="F27" s="176">
        <v>2</v>
      </c>
      <c r="G27" s="46">
        <v>1</v>
      </c>
      <c r="H27" s="46">
        <v>13448</v>
      </c>
      <c r="I27" s="256">
        <v>0.84567978870582317</v>
      </c>
      <c r="J27" s="201"/>
      <c r="K27" s="350">
        <v>2014</v>
      </c>
      <c r="L27" s="46">
        <v>15902</v>
      </c>
      <c r="N27" s="176"/>
      <c r="O27" s="176">
        <v>1</v>
      </c>
    </row>
    <row r="28" spans="1:15" ht="13.5" customHeight="1" x14ac:dyDescent="0.3">
      <c r="A28" s="7" t="s">
        <v>242</v>
      </c>
      <c r="B28" s="8">
        <v>1968</v>
      </c>
      <c r="C28" s="1" t="s">
        <v>271</v>
      </c>
      <c r="D28" s="349">
        <v>8860</v>
      </c>
      <c r="E28" s="18"/>
      <c r="F28" s="176">
        <v>4</v>
      </c>
      <c r="G28" s="46">
        <v>1</v>
      </c>
      <c r="H28" s="46">
        <v>12554</v>
      </c>
      <c r="I28" s="256">
        <v>0.39750490785890696</v>
      </c>
      <c r="J28" s="201"/>
      <c r="K28" s="350">
        <v>2019</v>
      </c>
      <c r="L28" s="46">
        <v>31582</v>
      </c>
      <c r="N28" s="176"/>
      <c r="O28" s="176">
        <v>3</v>
      </c>
    </row>
    <row r="29" spans="1:15" ht="13.5" customHeight="1" x14ac:dyDescent="0.3">
      <c r="A29" s="7" t="s">
        <v>39</v>
      </c>
      <c r="B29" s="8">
        <v>1949</v>
      </c>
      <c r="C29" s="1"/>
      <c r="D29" s="349">
        <v>45648</v>
      </c>
      <c r="E29" s="18"/>
      <c r="F29" s="176">
        <v>16</v>
      </c>
      <c r="G29" s="46">
        <v>0</v>
      </c>
      <c r="H29" s="46">
        <v>82331</v>
      </c>
      <c r="I29" s="256">
        <v>0.18968047533584764</v>
      </c>
      <c r="J29" s="201"/>
      <c r="K29" s="350">
        <v>2011</v>
      </c>
      <c r="L29" s="46">
        <v>434051</v>
      </c>
      <c r="N29" s="176"/>
      <c r="O29" s="176">
        <v>15</v>
      </c>
    </row>
    <row r="30" spans="1:15" ht="13.5" customHeight="1" x14ac:dyDescent="0.3">
      <c r="A30" s="7" t="s">
        <v>243</v>
      </c>
      <c r="B30" s="8">
        <v>1885</v>
      </c>
      <c r="C30" s="1"/>
      <c r="D30" s="349">
        <v>2496</v>
      </c>
      <c r="E30" s="18"/>
      <c r="F30" s="176">
        <v>1</v>
      </c>
      <c r="G30" s="46">
        <v>0</v>
      </c>
      <c r="H30" s="46">
        <v>7985</v>
      </c>
      <c r="I30" s="256">
        <v>0.79834033193361331</v>
      </c>
      <c r="J30" s="201"/>
      <c r="K30" s="350">
        <v>2012</v>
      </c>
      <c r="L30" s="46">
        <v>10002</v>
      </c>
      <c r="N30" s="176"/>
      <c r="O30" s="176">
        <v>0</v>
      </c>
    </row>
    <row r="31" spans="1:15" ht="13.5" customHeight="1" x14ac:dyDescent="0.3">
      <c r="A31" s="7" t="s">
        <v>63</v>
      </c>
      <c r="B31" s="8">
        <v>2007</v>
      </c>
      <c r="C31" s="1"/>
      <c r="D31" s="349">
        <v>2080</v>
      </c>
      <c r="E31" s="18"/>
      <c r="F31" s="176">
        <v>1</v>
      </c>
      <c r="G31" s="46">
        <v>0</v>
      </c>
      <c r="H31" s="46">
        <v>1317</v>
      </c>
      <c r="I31" s="256">
        <v>1.0812807881773399</v>
      </c>
      <c r="J31" s="201"/>
      <c r="K31" s="350">
        <v>2016</v>
      </c>
      <c r="L31" s="46">
        <v>1218</v>
      </c>
      <c r="N31" s="176"/>
      <c r="O31" s="176">
        <v>0</v>
      </c>
    </row>
    <row r="32" spans="1:15" ht="13.5" customHeight="1" x14ac:dyDescent="0.3">
      <c r="A32" s="7" t="s">
        <v>40</v>
      </c>
      <c r="B32" s="8">
        <v>1946</v>
      </c>
      <c r="C32" s="1" t="s">
        <v>268</v>
      </c>
      <c r="D32" s="349">
        <v>25064</v>
      </c>
      <c r="E32" s="18"/>
      <c r="F32" s="176">
        <v>9</v>
      </c>
      <c r="G32" s="46">
        <v>0</v>
      </c>
      <c r="H32" s="46">
        <v>110397</v>
      </c>
      <c r="I32" s="256">
        <v>0.45471657701147533</v>
      </c>
      <c r="J32" s="201"/>
      <c r="K32" s="350">
        <v>2018</v>
      </c>
      <c r="L32" s="46">
        <v>242782</v>
      </c>
      <c r="N32" s="176"/>
      <c r="O32" s="176">
        <v>8</v>
      </c>
    </row>
    <row r="33" spans="1:15" ht="13.5" customHeight="1" x14ac:dyDescent="0.3">
      <c r="A33" s="7" t="s">
        <v>41</v>
      </c>
      <c r="B33" s="8">
        <v>1935</v>
      </c>
      <c r="C33" s="1"/>
      <c r="D33" s="349">
        <v>20800</v>
      </c>
      <c r="E33" s="18"/>
      <c r="F33" s="176">
        <v>9</v>
      </c>
      <c r="G33" s="46">
        <v>0</v>
      </c>
      <c r="H33" s="46">
        <v>46261</v>
      </c>
      <c r="I33" s="256">
        <v>0.47149773225296848</v>
      </c>
      <c r="J33" s="201"/>
      <c r="K33" s="350">
        <v>2015</v>
      </c>
      <c r="L33" s="46">
        <v>98115</v>
      </c>
      <c r="N33" s="176"/>
      <c r="O33" s="176">
        <v>8</v>
      </c>
    </row>
    <row r="34" spans="1:15" ht="13.5" customHeight="1" x14ac:dyDescent="0.3">
      <c r="A34" s="7" t="s">
        <v>42</v>
      </c>
      <c r="B34" s="8">
        <v>1952</v>
      </c>
      <c r="C34" s="1"/>
      <c r="D34" s="349">
        <v>4880</v>
      </c>
      <c r="E34" s="18"/>
      <c r="F34" s="176">
        <v>2</v>
      </c>
      <c r="G34" s="46">
        <v>1</v>
      </c>
      <c r="H34" s="46">
        <v>10548</v>
      </c>
      <c r="I34" s="256">
        <v>0.70711269021921297</v>
      </c>
      <c r="J34" s="201"/>
      <c r="K34" s="350">
        <v>2018</v>
      </c>
      <c r="L34" s="46">
        <v>14917</v>
      </c>
      <c r="N34" s="176"/>
      <c r="O34" s="176">
        <v>1</v>
      </c>
    </row>
    <row r="35" spans="1:15" s="45" customFormat="1" ht="13.5" customHeight="1" x14ac:dyDescent="0.3">
      <c r="A35" s="63" t="s">
        <v>43</v>
      </c>
      <c r="B35" s="150">
        <v>1962</v>
      </c>
      <c r="C35" s="67" t="s">
        <v>280</v>
      </c>
      <c r="D35" s="349">
        <v>3432</v>
      </c>
      <c r="E35" s="18"/>
      <c r="F35" s="176">
        <v>1</v>
      </c>
      <c r="G35" s="46">
        <v>0</v>
      </c>
      <c r="H35" s="46">
        <v>61448</v>
      </c>
      <c r="I35" s="256">
        <v>1.3019747436223408</v>
      </c>
      <c r="J35" s="201">
        <v>2</v>
      </c>
      <c r="K35" s="350">
        <v>2010</v>
      </c>
      <c r="L35" s="46">
        <v>47196</v>
      </c>
      <c r="M35" s="64"/>
      <c r="N35" s="176"/>
      <c r="O35" s="176">
        <v>0</v>
      </c>
    </row>
    <row r="36" spans="1:15" ht="13.5" customHeight="1" x14ac:dyDescent="0.3">
      <c r="A36" s="7" t="s">
        <v>244</v>
      </c>
      <c r="B36" s="8">
        <v>1946</v>
      </c>
      <c r="C36" s="1"/>
      <c r="D36" s="349">
        <v>16432</v>
      </c>
      <c r="E36" s="18"/>
      <c r="F36" s="176">
        <v>5</v>
      </c>
      <c r="G36" s="46">
        <v>1</v>
      </c>
      <c r="H36" s="46">
        <v>121558</v>
      </c>
      <c r="I36" s="256">
        <v>0.8709651995099128</v>
      </c>
      <c r="J36" s="201"/>
      <c r="K36" s="350">
        <v>2011</v>
      </c>
      <c r="L36" s="46">
        <v>139567</v>
      </c>
      <c r="N36" s="176"/>
      <c r="O36" s="176">
        <v>4</v>
      </c>
    </row>
    <row r="37" spans="1:15" ht="13.5" customHeight="1" x14ac:dyDescent="0.3">
      <c r="A37" s="7" t="s">
        <v>44</v>
      </c>
      <c r="B37" s="8">
        <v>1945</v>
      </c>
      <c r="C37" s="1" t="s">
        <v>274</v>
      </c>
      <c r="D37" s="349">
        <v>2450</v>
      </c>
      <c r="E37" s="18"/>
      <c r="F37" s="176">
        <v>1</v>
      </c>
      <c r="G37" s="46">
        <v>0</v>
      </c>
      <c r="H37" s="46">
        <v>7903</v>
      </c>
      <c r="I37" s="256">
        <v>0.70809067287877425</v>
      </c>
      <c r="J37" s="201"/>
      <c r="K37" s="350">
        <v>2015</v>
      </c>
      <c r="L37" s="46">
        <v>11161</v>
      </c>
      <c r="N37" s="176"/>
      <c r="O37" s="176">
        <v>0</v>
      </c>
    </row>
    <row r="38" spans="1:15" ht="13.5" customHeight="1" x14ac:dyDescent="0.3">
      <c r="A38" s="7" t="s">
        <v>45</v>
      </c>
      <c r="B38" s="8">
        <v>1940</v>
      </c>
      <c r="C38" s="1" t="s">
        <v>274</v>
      </c>
      <c r="D38" s="349">
        <v>4539</v>
      </c>
      <c r="E38" s="18"/>
      <c r="F38" s="176">
        <v>5</v>
      </c>
      <c r="G38" s="46">
        <v>0</v>
      </c>
      <c r="H38" s="46">
        <v>15900</v>
      </c>
      <c r="I38" s="256">
        <v>0.62603354594849991</v>
      </c>
      <c r="J38" s="201"/>
      <c r="K38" s="350">
        <v>2012</v>
      </c>
      <c r="L38" s="46">
        <v>25398</v>
      </c>
      <c r="N38" s="176"/>
      <c r="O38" s="176">
        <v>4</v>
      </c>
    </row>
    <row r="39" spans="1:15" ht="13.5" customHeight="1" x14ac:dyDescent="0.3">
      <c r="A39" s="7" t="s">
        <v>46</v>
      </c>
      <c r="B39" s="8">
        <v>1934</v>
      </c>
      <c r="C39" s="1"/>
      <c r="D39" s="349">
        <v>2080</v>
      </c>
      <c r="E39" s="18"/>
      <c r="F39" s="176">
        <v>1</v>
      </c>
      <c r="G39" s="46">
        <v>0</v>
      </c>
      <c r="H39" s="46">
        <v>11398</v>
      </c>
      <c r="I39" s="256">
        <v>1.0157739951875946</v>
      </c>
      <c r="J39" s="201"/>
      <c r="K39" s="350">
        <v>2017</v>
      </c>
      <c r="L39" s="46">
        <v>11221</v>
      </c>
      <c r="N39" s="176"/>
      <c r="O39" s="176">
        <v>0</v>
      </c>
    </row>
    <row r="40" spans="1:15" ht="13.5" customHeight="1" x14ac:dyDescent="0.3">
      <c r="A40" s="7" t="s">
        <v>47</v>
      </c>
      <c r="B40" s="8">
        <v>1938</v>
      </c>
      <c r="C40" s="1" t="s">
        <v>272</v>
      </c>
      <c r="D40" s="349">
        <v>6084</v>
      </c>
      <c r="E40" s="18"/>
      <c r="F40" s="176">
        <v>2</v>
      </c>
      <c r="G40" s="46">
        <v>2</v>
      </c>
      <c r="H40" s="46">
        <v>29789</v>
      </c>
      <c r="I40" s="256">
        <v>0.77055795545668537</v>
      </c>
      <c r="J40" s="201"/>
      <c r="K40" s="350">
        <v>2012</v>
      </c>
      <c r="L40" s="46">
        <v>38659</v>
      </c>
      <c r="N40" s="176"/>
      <c r="O40" s="176">
        <v>1</v>
      </c>
    </row>
    <row r="41" spans="1:15" ht="13.5" customHeight="1" x14ac:dyDescent="0.3">
      <c r="A41" s="7" t="s">
        <v>245</v>
      </c>
      <c r="B41" s="8">
        <v>1896</v>
      </c>
      <c r="C41" s="1"/>
      <c r="D41" s="349">
        <v>40724</v>
      </c>
      <c r="E41" s="18"/>
      <c r="F41" s="176">
        <v>15</v>
      </c>
      <c r="G41" s="46">
        <v>0</v>
      </c>
      <c r="H41" s="46">
        <v>135478</v>
      </c>
      <c r="I41" s="256">
        <v>0.34648573167675178</v>
      </c>
      <c r="J41" s="201"/>
      <c r="K41" s="350">
        <v>2018</v>
      </c>
      <c r="L41" s="46">
        <v>391006</v>
      </c>
      <c r="N41" s="176"/>
      <c r="O41" s="176">
        <v>14</v>
      </c>
    </row>
    <row r="42" spans="1:15" ht="13.5" customHeight="1" x14ac:dyDescent="0.3">
      <c r="A42" s="7" t="s">
        <v>246</v>
      </c>
      <c r="B42" s="8">
        <v>1967</v>
      </c>
      <c r="C42" s="1" t="s">
        <v>268</v>
      </c>
      <c r="D42" s="349">
        <v>5876</v>
      </c>
      <c r="E42" s="18"/>
      <c r="F42" s="176">
        <v>2</v>
      </c>
      <c r="G42" s="46">
        <v>0</v>
      </c>
      <c r="H42" s="46">
        <v>24063</v>
      </c>
      <c r="I42" s="256">
        <v>0.31574596509644404</v>
      </c>
      <c r="J42" s="201"/>
      <c r="K42" s="350">
        <v>2008</v>
      </c>
      <c r="L42" s="46">
        <v>76210</v>
      </c>
      <c r="N42" s="176"/>
      <c r="O42" s="176">
        <v>1</v>
      </c>
    </row>
    <row r="43" spans="1:15" ht="13.5" customHeight="1" x14ac:dyDescent="0.3">
      <c r="A43" s="7" t="s">
        <v>64</v>
      </c>
      <c r="B43" s="8">
        <v>1940</v>
      </c>
      <c r="C43" s="1" t="s">
        <v>274</v>
      </c>
      <c r="D43" s="349">
        <v>31416</v>
      </c>
      <c r="E43" s="18"/>
      <c r="F43" s="176">
        <v>10</v>
      </c>
      <c r="G43" s="46">
        <v>1</v>
      </c>
      <c r="H43" s="46">
        <v>72551</v>
      </c>
      <c r="I43" s="256">
        <v>0.46966175756594919</v>
      </c>
      <c r="J43" s="201"/>
      <c r="K43" s="350">
        <v>2015</v>
      </c>
      <c r="L43" s="46">
        <v>154475</v>
      </c>
      <c r="N43" s="176"/>
      <c r="O43" s="176">
        <v>9</v>
      </c>
    </row>
    <row r="44" spans="1:15" ht="13.5" customHeight="1" x14ac:dyDescent="0.3">
      <c r="A44" s="7" t="s">
        <v>247</v>
      </c>
      <c r="B44" s="8">
        <v>1959</v>
      </c>
      <c r="C44" s="9"/>
      <c r="D44" s="349">
        <v>6448</v>
      </c>
      <c r="E44" s="18"/>
      <c r="F44" s="176">
        <v>3</v>
      </c>
      <c r="G44" s="46">
        <v>0</v>
      </c>
      <c r="H44" s="46">
        <v>6128</v>
      </c>
      <c r="I44" s="256">
        <v>0.26176847501067918</v>
      </c>
      <c r="J44" s="201"/>
      <c r="K44" s="350">
        <v>2018</v>
      </c>
      <c r="L44" s="46">
        <v>23410</v>
      </c>
      <c r="N44" s="176"/>
      <c r="O44" s="176">
        <v>2</v>
      </c>
    </row>
    <row r="45" spans="1:15" s="45" customFormat="1" ht="13.5" customHeight="1" x14ac:dyDescent="0.3">
      <c r="A45" s="63" t="s">
        <v>48</v>
      </c>
      <c r="B45" s="150">
        <v>1941</v>
      </c>
      <c r="C45" s="67"/>
      <c r="D45" s="349">
        <v>9000</v>
      </c>
      <c r="E45" s="18"/>
      <c r="F45" s="176">
        <v>5</v>
      </c>
      <c r="G45" s="46">
        <v>0</v>
      </c>
      <c r="H45" s="46">
        <v>23572</v>
      </c>
      <c r="I45" s="256">
        <v>1.0743846855059251</v>
      </c>
      <c r="J45" s="201">
        <v>3</v>
      </c>
      <c r="K45" s="350">
        <v>2016</v>
      </c>
      <c r="L45" s="46">
        <v>21940</v>
      </c>
      <c r="M45" s="64"/>
      <c r="N45" s="176"/>
      <c r="O45" s="176">
        <v>4</v>
      </c>
    </row>
    <row r="46" spans="1:15" ht="13.5" customHeight="1" x14ac:dyDescent="0.3">
      <c r="A46" s="7" t="s">
        <v>49</v>
      </c>
      <c r="B46" s="8">
        <v>1941</v>
      </c>
      <c r="C46" s="1"/>
      <c r="D46" s="349">
        <v>24928</v>
      </c>
      <c r="E46" s="18"/>
      <c r="F46" s="176">
        <v>10</v>
      </c>
      <c r="G46" s="46">
        <v>1</v>
      </c>
      <c r="H46" s="46">
        <v>44133</v>
      </c>
      <c r="I46" s="256">
        <v>0.33802331459383284</v>
      </c>
      <c r="J46" s="201"/>
      <c r="K46" s="350">
        <v>2012</v>
      </c>
      <c r="L46" s="46">
        <v>130562</v>
      </c>
      <c r="N46" s="176"/>
      <c r="O46" s="176">
        <v>9</v>
      </c>
    </row>
    <row r="47" spans="1:15" ht="13.5" customHeight="1" x14ac:dyDescent="0.3">
      <c r="A47" s="7" t="s">
        <v>248</v>
      </c>
      <c r="B47" s="8">
        <v>1961</v>
      </c>
      <c r="C47" s="1" t="s">
        <v>272</v>
      </c>
      <c r="D47" s="349">
        <v>2288</v>
      </c>
      <c r="E47" s="18"/>
      <c r="F47" s="176">
        <v>1</v>
      </c>
      <c r="G47" s="46">
        <v>0</v>
      </c>
      <c r="H47" s="46">
        <v>12604</v>
      </c>
      <c r="I47" s="256">
        <v>1.4868467618261176</v>
      </c>
      <c r="J47" s="201">
        <v>4</v>
      </c>
      <c r="K47" s="350">
        <v>1994</v>
      </c>
      <c r="L47" s="46">
        <v>8477</v>
      </c>
      <c r="N47" s="176"/>
      <c r="O47" s="176">
        <v>0</v>
      </c>
    </row>
    <row r="48" spans="1:15" ht="13.5" customHeight="1" x14ac:dyDescent="0.3">
      <c r="A48" s="7" t="s">
        <v>50</v>
      </c>
      <c r="B48" s="8">
        <v>1926</v>
      </c>
      <c r="C48" s="1" t="s">
        <v>274</v>
      </c>
      <c r="D48" s="349">
        <v>7344</v>
      </c>
      <c r="E48" s="18"/>
      <c r="F48" s="176">
        <v>3</v>
      </c>
      <c r="G48" s="46">
        <v>0</v>
      </c>
      <c r="H48" s="46">
        <v>14048</v>
      </c>
      <c r="I48" s="256">
        <v>0.69572107765451663</v>
      </c>
      <c r="J48" s="201"/>
      <c r="K48" s="350">
        <v>2014</v>
      </c>
      <c r="L48" s="46">
        <v>20192</v>
      </c>
      <c r="N48" s="176"/>
      <c r="O48" s="176">
        <v>2</v>
      </c>
    </row>
    <row r="49" spans="1:15" ht="13.5" customHeight="1" x14ac:dyDescent="0.3">
      <c r="A49" s="7" t="s">
        <v>249</v>
      </c>
      <c r="B49" s="8">
        <v>1933</v>
      </c>
      <c r="C49" s="1" t="s">
        <v>273</v>
      </c>
      <c r="D49" s="349">
        <v>6104</v>
      </c>
      <c r="E49" s="18"/>
      <c r="F49" s="176">
        <v>5</v>
      </c>
      <c r="G49" s="46">
        <v>0</v>
      </c>
      <c r="H49" s="46">
        <v>21072</v>
      </c>
      <c r="I49" s="256">
        <v>0.87683089214380827</v>
      </c>
      <c r="J49" s="201"/>
      <c r="K49" s="350">
        <v>1991</v>
      </c>
      <c r="L49" s="46">
        <v>24032</v>
      </c>
      <c r="N49" s="176"/>
      <c r="O49" s="176">
        <v>4</v>
      </c>
    </row>
    <row r="50" spans="1:15" ht="13.5" customHeight="1" x14ac:dyDescent="0.3">
      <c r="A50" s="7" t="s">
        <v>250</v>
      </c>
      <c r="B50" s="8">
        <v>1923</v>
      </c>
      <c r="C50" s="1" t="s">
        <v>272</v>
      </c>
      <c r="D50" s="349">
        <v>50630</v>
      </c>
      <c r="E50" s="18"/>
      <c r="F50" s="176">
        <v>21</v>
      </c>
      <c r="G50" s="46">
        <v>1</v>
      </c>
      <c r="H50" s="46">
        <v>199026</v>
      </c>
      <c r="I50" s="256">
        <v>0.81930002222935761</v>
      </c>
      <c r="J50" s="201"/>
      <c r="K50" s="350">
        <v>2017</v>
      </c>
      <c r="L50" s="46">
        <v>242922</v>
      </c>
      <c r="N50" s="176"/>
      <c r="O50" s="176">
        <v>20</v>
      </c>
    </row>
    <row r="51" spans="1:15" s="238" customFormat="1" ht="37.5" x14ac:dyDescent="0.25">
      <c r="A51" s="316" t="s">
        <v>325</v>
      </c>
      <c r="B51" s="252">
        <v>1993</v>
      </c>
      <c r="C51" s="237"/>
      <c r="D51" s="351">
        <v>2080</v>
      </c>
      <c r="E51" s="254"/>
      <c r="F51" s="255">
        <v>1</v>
      </c>
      <c r="G51" s="254">
        <v>0</v>
      </c>
      <c r="H51" s="129">
        <v>10136</v>
      </c>
      <c r="I51" s="256">
        <v>2.3073070794445707</v>
      </c>
      <c r="J51" s="257">
        <v>5</v>
      </c>
      <c r="K51" s="452">
        <v>2012</v>
      </c>
      <c r="L51" s="129">
        <v>4393</v>
      </c>
      <c r="M51" s="258"/>
      <c r="N51" s="255"/>
      <c r="O51" s="255">
        <v>0</v>
      </c>
    </row>
    <row r="52" spans="1:15" ht="13.5" customHeight="1" x14ac:dyDescent="0.3">
      <c r="A52" s="7" t="s">
        <v>51</v>
      </c>
      <c r="B52" s="8">
        <v>1957</v>
      </c>
      <c r="C52" s="1"/>
      <c r="D52" s="349">
        <v>3500</v>
      </c>
      <c r="E52" s="18"/>
      <c r="F52" s="176">
        <v>2</v>
      </c>
      <c r="G52" s="46">
        <v>0</v>
      </c>
      <c r="H52" s="46">
        <v>6840</v>
      </c>
      <c r="I52" s="256">
        <v>0.1464009760065067</v>
      </c>
      <c r="J52" s="201"/>
      <c r="K52" s="350">
        <v>2011</v>
      </c>
      <c r="L52" s="46">
        <v>46721</v>
      </c>
      <c r="N52" s="176"/>
      <c r="O52" s="176">
        <v>1</v>
      </c>
    </row>
    <row r="53" spans="1:15" ht="13.5" customHeight="1" x14ac:dyDescent="0.3">
      <c r="A53" s="7" t="s">
        <v>52</v>
      </c>
      <c r="B53" s="8">
        <v>1955</v>
      </c>
      <c r="C53" s="1"/>
      <c r="D53" s="349">
        <v>15444</v>
      </c>
      <c r="E53" s="18"/>
      <c r="F53" s="176">
        <v>6</v>
      </c>
      <c r="G53" s="46">
        <v>1</v>
      </c>
      <c r="H53" s="46">
        <v>39806</v>
      </c>
      <c r="I53" s="256">
        <v>0.75277520376709095</v>
      </c>
      <c r="J53" s="201"/>
      <c r="K53" s="350">
        <v>2015</v>
      </c>
      <c r="L53" s="46">
        <v>52879</v>
      </c>
      <c r="N53" s="176"/>
      <c r="O53" s="176">
        <v>5</v>
      </c>
    </row>
    <row r="54" spans="1:15" ht="13.5" customHeight="1" x14ac:dyDescent="0.3">
      <c r="A54" s="7" t="s">
        <v>251</v>
      </c>
      <c r="B54" s="8">
        <v>1966</v>
      </c>
      <c r="C54" s="1"/>
      <c r="D54" s="349">
        <v>5200</v>
      </c>
      <c r="E54" s="18"/>
      <c r="F54" s="176">
        <v>2</v>
      </c>
      <c r="G54" s="46">
        <v>0</v>
      </c>
      <c r="H54" s="46">
        <v>12705</v>
      </c>
      <c r="I54" s="256">
        <v>0.60393592242239869</v>
      </c>
      <c r="J54" s="201"/>
      <c r="K54" s="350">
        <v>2014</v>
      </c>
      <c r="L54" s="46">
        <v>21037</v>
      </c>
      <c r="N54" s="176"/>
      <c r="O54" s="176">
        <v>1</v>
      </c>
    </row>
    <row r="55" spans="1:15" ht="13.5" customHeight="1" x14ac:dyDescent="0.3">
      <c r="A55" s="7" t="s">
        <v>53</v>
      </c>
      <c r="B55" s="8">
        <v>1966</v>
      </c>
      <c r="C55" s="1"/>
      <c r="D55" s="349">
        <v>13208</v>
      </c>
      <c r="E55" s="18"/>
      <c r="F55" s="176">
        <v>4</v>
      </c>
      <c r="G55" s="46">
        <v>0</v>
      </c>
      <c r="H55" s="46">
        <v>39785</v>
      </c>
      <c r="I55" s="256">
        <v>0.92129029270100038</v>
      </c>
      <c r="J55" s="201"/>
      <c r="K55" s="350">
        <v>2014</v>
      </c>
      <c r="L55" s="46">
        <v>43184</v>
      </c>
      <c r="N55" s="176"/>
      <c r="O55" s="176">
        <v>3</v>
      </c>
    </row>
    <row r="56" spans="1:15" ht="13.5" customHeight="1" x14ac:dyDescent="0.3">
      <c r="A56" s="7" t="s">
        <v>54</v>
      </c>
      <c r="B56" s="8">
        <v>1955</v>
      </c>
      <c r="C56" s="1" t="s">
        <v>268</v>
      </c>
      <c r="D56" s="349">
        <v>11360</v>
      </c>
      <c r="E56" s="18"/>
      <c r="F56" s="176">
        <v>4</v>
      </c>
      <c r="G56" s="46">
        <v>0</v>
      </c>
      <c r="H56" s="46">
        <v>12804</v>
      </c>
      <c r="I56" s="256">
        <v>0.23878704239010834</v>
      </c>
      <c r="J56" s="201"/>
      <c r="K56" s="350">
        <v>2017</v>
      </c>
      <c r="L56" s="46">
        <v>53621</v>
      </c>
      <c r="N56" s="176"/>
      <c r="O56" s="176">
        <v>3</v>
      </c>
    </row>
    <row r="57" spans="1:15" ht="13.5" customHeight="1" x14ac:dyDescent="0.3">
      <c r="A57" s="7" t="s">
        <v>55</v>
      </c>
      <c r="B57" s="8">
        <v>1953</v>
      </c>
      <c r="C57" s="1" t="s">
        <v>268</v>
      </c>
      <c r="D57" s="349">
        <v>17576</v>
      </c>
      <c r="E57" s="18"/>
      <c r="F57" s="176">
        <v>7</v>
      </c>
      <c r="G57" s="46">
        <v>0</v>
      </c>
      <c r="H57" s="46">
        <v>43567</v>
      </c>
      <c r="I57" s="256">
        <v>0.87529633945433361</v>
      </c>
      <c r="J57" s="201"/>
      <c r="K57" s="350">
        <v>2015</v>
      </c>
      <c r="L57" s="46">
        <v>49774</v>
      </c>
      <c r="N57" s="176"/>
      <c r="O57" s="176">
        <v>6</v>
      </c>
    </row>
    <row r="58" spans="1:15" ht="13.5" customHeight="1" x14ac:dyDescent="0.3">
      <c r="A58" s="7" t="s">
        <v>56</v>
      </c>
      <c r="B58" s="8">
        <v>1951</v>
      </c>
      <c r="C58" s="1"/>
      <c r="D58" s="349">
        <v>31200</v>
      </c>
      <c r="E58" s="18"/>
      <c r="F58" s="176">
        <v>12</v>
      </c>
      <c r="G58" s="46">
        <v>0</v>
      </c>
      <c r="H58" s="46">
        <v>90869</v>
      </c>
      <c r="I58" s="256">
        <v>0.35205396128022443</v>
      </c>
      <c r="J58" s="201"/>
      <c r="K58" s="350">
        <v>2013</v>
      </c>
      <c r="L58" s="46">
        <v>258111</v>
      </c>
      <c r="N58" s="176"/>
      <c r="O58" s="176">
        <v>11</v>
      </c>
    </row>
    <row r="59" spans="1:15" ht="13.5" customHeight="1" x14ac:dyDescent="0.3">
      <c r="A59" s="7" t="s">
        <v>57</v>
      </c>
      <c r="B59" s="8">
        <v>1945</v>
      </c>
      <c r="C59" s="1"/>
      <c r="D59" s="349">
        <v>15912</v>
      </c>
      <c r="E59" s="18"/>
      <c r="F59" s="176">
        <v>6</v>
      </c>
      <c r="G59" s="46">
        <v>0</v>
      </c>
      <c r="H59" s="46">
        <v>66469</v>
      </c>
      <c r="I59" s="256">
        <v>0.49686418442632141</v>
      </c>
      <c r="J59" s="201"/>
      <c r="K59" s="350">
        <v>2015</v>
      </c>
      <c r="L59" s="46">
        <v>133777</v>
      </c>
      <c r="N59" s="176"/>
      <c r="O59" s="176">
        <v>5</v>
      </c>
    </row>
    <row r="60" spans="1:15" ht="13.5" customHeight="1" x14ac:dyDescent="0.3">
      <c r="A60" s="7" t="s">
        <v>252</v>
      </c>
      <c r="B60" s="8">
        <v>1952</v>
      </c>
      <c r="C60" s="1" t="s">
        <v>274</v>
      </c>
      <c r="D60" s="349">
        <v>2340</v>
      </c>
      <c r="E60" s="18"/>
      <c r="F60" s="176">
        <v>1</v>
      </c>
      <c r="G60" s="46">
        <v>1</v>
      </c>
      <c r="H60" s="46">
        <v>1770</v>
      </c>
      <c r="I60" s="256">
        <v>0.39668310174809501</v>
      </c>
      <c r="J60" s="201"/>
      <c r="K60" s="350">
        <v>2013</v>
      </c>
      <c r="L60" s="46">
        <v>4462</v>
      </c>
      <c r="N60" s="176"/>
      <c r="O60" s="176">
        <v>0</v>
      </c>
    </row>
    <row r="61" spans="1:15" ht="13.5" customHeight="1" x14ac:dyDescent="0.3">
      <c r="A61" s="7" t="s">
        <v>253</v>
      </c>
      <c r="B61" s="8">
        <v>1953</v>
      </c>
      <c r="C61" s="1"/>
      <c r="D61" s="349">
        <v>19396</v>
      </c>
      <c r="E61" s="18"/>
      <c r="F61" s="176">
        <v>9</v>
      </c>
      <c r="G61" s="46">
        <v>0</v>
      </c>
      <c r="H61" s="46">
        <v>54925</v>
      </c>
      <c r="I61" s="256">
        <v>0.49472622296682611</v>
      </c>
      <c r="J61" s="201"/>
      <c r="K61" s="350">
        <v>2018</v>
      </c>
      <c r="L61" s="46">
        <v>111021</v>
      </c>
      <c r="N61" s="176"/>
      <c r="O61" s="176">
        <v>8</v>
      </c>
    </row>
    <row r="62" spans="1:15" ht="13.5" customHeight="1" x14ac:dyDescent="0.3">
      <c r="A62" s="7" t="s">
        <v>58</v>
      </c>
      <c r="B62" s="8">
        <v>1955</v>
      </c>
      <c r="C62" s="1" t="s">
        <v>274</v>
      </c>
      <c r="D62" s="349">
        <v>3517</v>
      </c>
      <c r="E62" s="18"/>
      <c r="F62" s="176">
        <v>1</v>
      </c>
      <c r="G62" s="46">
        <v>1</v>
      </c>
      <c r="H62" s="46">
        <v>11976</v>
      </c>
      <c r="I62" s="256">
        <v>0.5363188535602329</v>
      </c>
      <c r="J62" s="201"/>
      <c r="K62" s="350">
        <v>2010</v>
      </c>
      <c r="L62" s="46">
        <v>22330</v>
      </c>
      <c r="N62" s="176"/>
      <c r="O62" s="176">
        <v>0</v>
      </c>
    </row>
    <row r="63" spans="1:15" ht="13.5" customHeight="1" x14ac:dyDescent="0.3">
      <c r="A63" s="7" t="s">
        <v>65</v>
      </c>
      <c r="B63" s="8">
        <v>1942</v>
      </c>
      <c r="C63" s="1" t="s">
        <v>268</v>
      </c>
      <c r="D63" s="349">
        <v>14300</v>
      </c>
      <c r="E63" s="18"/>
      <c r="F63" s="176">
        <v>6</v>
      </c>
      <c r="G63" s="46">
        <v>1</v>
      </c>
      <c r="H63" s="46">
        <v>36769</v>
      </c>
      <c r="I63" s="256">
        <v>0.61455791408992144</v>
      </c>
      <c r="J63" s="201"/>
      <c r="K63" s="350">
        <v>2013</v>
      </c>
      <c r="L63" s="46">
        <v>59830</v>
      </c>
      <c r="N63" s="176"/>
      <c r="O63" s="176">
        <v>5</v>
      </c>
    </row>
    <row r="64" spans="1:15" ht="13.5" customHeight="1" x14ac:dyDescent="0.3">
      <c r="A64" s="10" t="s">
        <v>254</v>
      </c>
      <c r="B64" s="8">
        <v>1956</v>
      </c>
      <c r="C64" s="1" t="s">
        <v>271</v>
      </c>
      <c r="D64" s="349">
        <v>5782</v>
      </c>
      <c r="E64" s="18"/>
      <c r="F64" s="176">
        <v>3</v>
      </c>
      <c r="G64" s="18">
        <v>1</v>
      </c>
      <c r="H64" s="46">
        <v>41613</v>
      </c>
      <c r="I64" s="256">
        <v>0.85167826442898076</v>
      </c>
      <c r="J64" s="201"/>
      <c r="K64" s="350">
        <v>2014</v>
      </c>
      <c r="L64" s="46">
        <v>48860</v>
      </c>
      <c r="N64" s="176"/>
      <c r="O64" s="176">
        <v>2</v>
      </c>
    </row>
    <row r="65" spans="1:15" ht="13.5" customHeight="1" x14ac:dyDescent="0.3">
      <c r="A65" s="7" t="s">
        <v>59</v>
      </c>
      <c r="B65" s="8">
        <v>2005</v>
      </c>
      <c r="C65" s="1"/>
      <c r="D65" s="350"/>
      <c r="E65" s="18"/>
      <c r="F65" s="176"/>
      <c r="G65" s="46"/>
      <c r="H65" s="46"/>
      <c r="I65" s="256"/>
      <c r="J65" s="201"/>
      <c r="K65" s="59"/>
      <c r="L65" s="46">
        <v>943</v>
      </c>
      <c r="N65" s="176"/>
      <c r="O65" s="176">
        <v>0</v>
      </c>
    </row>
    <row r="66" spans="1:15" ht="13.5" customHeight="1" x14ac:dyDescent="0.3">
      <c r="A66" s="7" t="s">
        <v>255</v>
      </c>
      <c r="B66" s="8">
        <v>1946</v>
      </c>
      <c r="C66" s="1"/>
      <c r="D66" s="349">
        <v>8320</v>
      </c>
      <c r="E66" s="18"/>
      <c r="F66" s="176">
        <v>4</v>
      </c>
      <c r="G66" s="46">
        <v>0</v>
      </c>
      <c r="H66" s="46">
        <v>29124</v>
      </c>
      <c r="I66" s="256">
        <v>0.62522004207633852</v>
      </c>
      <c r="J66" s="201"/>
      <c r="K66" s="350">
        <v>2014</v>
      </c>
      <c r="L66" s="46">
        <v>46582</v>
      </c>
      <c r="N66" s="176"/>
      <c r="O66" s="176">
        <v>3</v>
      </c>
    </row>
    <row r="67" spans="1:15" ht="13.5" customHeight="1" x14ac:dyDescent="0.3">
      <c r="A67" s="7" t="s">
        <v>256</v>
      </c>
      <c r="B67" s="8">
        <v>1929</v>
      </c>
      <c r="C67" s="1" t="s">
        <v>272</v>
      </c>
      <c r="D67" s="349">
        <v>10612</v>
      </c>
      <c r="E67" s="18"/>
      <c r="F67" s="176">
        <v>7</v>
      </c>
      <c r="G67" s="46">
        <v>0</v>
      </c>
      <c r="H67" s="46">
        <v>23155</v>
      </c>
      <c r="I67" s="256">
        <v>0.5968091138718491</v>
      </c>
      <c r="J67" s="201"/>
      <c r="K67" s="350">
        <v>2018</v>
      </c>
      <c r="L67" s="46">
        <v>38798</v>
      </c>
      <c r="N67" s="176"/>
      <c r="O67" s="176">
        <v>6</v>
      </c>
    </row>
    <row r="68" spans="1:15" ht="13.5" customHeight="1" x14ac:dyDescent="0.3">
      <c r="A68" s="7" t="s">
        <v>257</v>
      </c>
      <c r="B68" s="8">
        <v>1965</v>
      </c>
      <c r="C68" s="1"/>
      <c r="D68" s="349">
        <v>3764</v>
      </c>
      <c r="E68" s="18"/>
      <c r="F68" s="176">
        <v>1</v>
      </c>
      <c r="G68" s="46">
        <v>1</v>
      </c>
      <c r="H68" s="46">
        <v>19020</v>
      </c>
      <c r="I68" s="256">
        <v>0.71971846974684983</v>
      </c>
      <c r="J68" s="201"/>
      <c r="K68" s="350">
        <v>2012</v>
      </c>
      <c r="L68" s="46">
        <v>26427</v>
      </c>
      <c r="N68" s="176"/>
      <c r="O68" s="176">
        <v>0</v>
      </c>
    </row>
    <row r="69" spans="1:15" ht="13.5" customHeight="1" x14ac:dyDescent="0.3">
      <c r="A69" s="7" t="s">
        <v>258</v>
      </c>
      <c r="B69" s="8">
        <v>1967</v>
      </c>
      <c r="C69" s="1" t="s">
        <v>274</v>
      </c>
      <c r="D69" s="349">
        <v>2236</v>
      </c>
      <c r="E69" s="18"/>
      <c r="F69" s="176">
        <v>1</v>
      </c>
      <c r="G69" s="18">
        <v>0</v>
      </c>
      <c r="H69" s="46">
        <v>7436</v>
      </c>
      <c r="I69" s="256">
        <v>0.67710799490074669</v>
      </c>
      <c r="J69" s="201"/>
      <c r="K69" s="350">
        <v>2013</v>
      </c>
      <c r="L69" s="46">
        <v>10982</v>
      </c>
      <c r="N69" s="176"/>
      <c r="O69" s="176">
        <v>0</v>
      </c>
    </row>
    <row r="70" spans="1:15" ht="13.5" customHeight="1" x14ac:dyDescent="0.3">
      <c r="A70" s="7" t="s">
        <v>60</v>
      </c>
      <c r="B70" s="8">
        <v>2003</v>
      </c>
      <c r="C70" s="1"/>
      <c r="D70" s="349">
        <v>3068</v>
      </c>
      <c r="E70" s="18"/>
      <c r="F70" s="176">
        <v>1</v>
      </c>
      <c r="G70" s="46">
        <v>0</v>
      </c>
      <c r="H70" s="46">
        <v>8549</v>
      </c>
      <c r="I70" s="256">
        <v>0.55297542043984471</v>
      </c>
      <c r="J70" s="201"/>
      <c r="K70" s="350">
        <v>2013</v>
      </c>
      <c r="L70" s="46">
        <v>15460</v>
      </c>
      <c r="N70" s="176"/>
      <c r="O70" s="176">
        <v>0</v>
      </c>
    </row>
    <row r="71" spans="1:15" ht="13.5" customHeight="1" x14ac:dyDescent="0.3">
      <c r="A71" s="14" t="s">
        <v>259</v>
      </c>
      <c r="B71" s="15">
        <v>1939</v>
      </c>
      <c r="C71" s="16" t="s">
        <v>272</v>
      </c>
      <c r="D71" s="349">
        <v>7956</v>
      </c>
      <c r="E71" s="19"/>
      <c r="F71" s="176">
        <v>5</v>
      </c>
      <c r="G71" s="19">
        <v>0</v>
      </c>
      <c r="H71" s="19">
        <v>14335</v>
      </c>
      <c r="I71" s="256">
        <v>1.0142210273100325</v>
      </c>
      <c r="J71" s="202"/>
      <c r="K71" s="350">
        <v>2008</v>
      </c>
      <c r="L71" s="46">
        <v>14134</v>
      </c>
      <c r="M71" s="190"/>
      <c r="N71" s="176"/>
      <c r="O71" s="176">
        <v>4</v>
      </c>
    </row>
    <row r="72" spans="1:15" ht="13.5" customHeight="1" x14ac:dyDescent="0.3">
      <c r="A72" s="11" t="s">
        <v>61</v>
      </c>
      <c r="B72" s="12"/>
      <c r="C72" s="13"/>
      <c r="D72" s="68">
        <v>803820</v>
      </c>
      <c r="E72" s="68"/>
      <c r="F72" s="68">
        <v>337</v>
      </c>
      <c r="G72" s="68">
        <v>24</v>
      </c>
      <c r="H72" s="68">
        <v>2385578</v>
      </c>
      <c r="I72" s="259">
        <v>0.50938852101513943</v>
      </c>
      <c r="J72" s="201"/>
      <c r="K72" s="453"/>
      <c r="L72" s="68">
        <v>4683219</v>
      </c>
      <c r="M72" s="193" t="s">
        <v>219</v>
      </c>
    </row>
    <row r="73" spans="1:15" s="45" customFormat="1" ht="24.75" customHeight="1" x14ac:dyDescent="0.3">
      <c r="A73" s="479" t="s">
        <v>319</v>
      </c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1"/>
    </row>
    <row r="74" spans="1:15" s="45" customFormat="1" ht="15" customHeight="1" x14ac:dyDescent="0.3">
      <c r="A74" s="67"/>
      <c r="B74" s="418">
        <v>1</v>
      </c>
      <c r="C74" s="45" t="s">
        <v>304</v>
      </c>
      <c r="G74" s="418">
        <v>4</v>
      </c>
      <c r="H74" s="228" t="s">
        <v>303</v>
      </c>
      <c r="I74" s="228"/>
      <c r="J74" s="228"/>
      <c r="K74" s="228"/>
      <c r="L74" s="228"/>
      <c r="M74" s="229"/>
    </row>
    <row r="75" spans="1:15" s="45" customFormat="1" ht="15" customHeight="1" x14ac:dyDescent="0.3">
      <c r="A75" s="67"/>
      <c r="B75" s="418">
        <v>2</v>
      </c>
      <c r="C75" s="482" t="s">
        <v>307</v>
      </c>
      <c r="D75" s="482"/>
      <c r="E75" s="482"/>
      <c r="F75" s="482"/>
      <c r="G75" s="418">
        <v>5</v>
      </c>
      <c r="H75" s="482" t="s">
        <v>305</v>
      </c>
      <c r="I75" s="482"/>
      <c r="J75" s="482"/>
      <c r="K75" s="482"/>
      <c r="L75" s="482"/>
      <c r="M75" s="229"/>
    </row>
    <row r="76" spans="1:15" s="45" customFormat="1" ht="15" customHeight="1" x14ac:dyDescent="0.3">
      <c r="A76" s="67"/>
      <c r="B76" s="418"/>
      <c r="C76" s="482"/>
      <c r="D76" s="482"/>
      <c r="E76" s="482"/>
      <c r="F76" s="482"/>
      <c r="G76" s="418"/>
      <c r="H76" s="482"/>
      <c r="I76" s="482"/>
      <c r="J76" s="482"/>
      <c r="K76" s="482"/>
      <c r="L76" s="482"/>
      <c r="M76" s="229"/>
    </row>
    <row r="77" spans="1:15" s="45" customFormat="1" x14ac:dyDescent="0.3">
      <c r="A77" s="67"/>
      <c r="B77" s="418">
        <v>3</v>
      </c>
      <c r="C77" s="482" t="s">
        <v>306</v>
      </c>
      <c r="D77" s="482"/>
      <c r="E77" s="482"/>
      <c r="F77" s="482"/>
      <c r="H77" s="482"/>
      <c r="I77" s="482"/>
      <c r="J77" s="482"/>
      <c r="K77" s="482"/>
      <c r="L77" s="482"/>
      <c r="M77" s="229"/>
    </row>
    <row r="78" spans="1:15" s="45" customFormat="1" ht="13" x14ac:dyDescent="0.3">
      <c r="A78" s="67"/>
      <c r="B78" s="127"/>
      <c r="C78" s="482"/>
      <c r="D78" s="482"/>
      <c r="E78" s="482"/>
      <c r="F78" s="482"/>
      <c r="H78" s="482"/>
      <c r="I78" s="482"/>
      <c r="J78" s="482"/>
      <c r="K78" s="482"/>
      <c r="L78" s="482"/>
      <c r="M78" s="229"/>
    </row>
    <row r="79" spans="1:15" ht="13" x14ac:dyDescent="0.3">
      <c r="H79" s="228"/>
      <c r="I79" s="228"/>
      <c r="J79" s="228"/>
      <c r="K79" s="228"/>
      <c r="L79" s="228"/>
      <c r="M79" s="229"/>
    </row>
  </sheetData>
  <mergeCells count="5">
    <mergeCell ref="A1:L2"/>
    <mergeCell ref="A73:M73"/>
    <mergeCell ref="H75:L78"/>
    <mergeCell ref="C77:F78"/>
    <mergeCell ref="C75:F76"/>
  </mergeCells>
  <phoneticPr fontId="0" type="noConversion"/>
  <printOptions horizontalCentered="1" verticalCentered="1" gridLines="1"/>
  <pageMargins left="0.75" right="0.75" top="0.5" bottom="0.6" header="0.5" footer="0.4"/>
  <pageSetup scale="88" fitToHeight="2" orientation="landscape" r:id="rId1"/>
  <headerFooter alignWithMargins="0">
    <oddFooter>&amp;C&amp;"Garamond,Regular"&amp;P</oddFooter>
  </headerFooter>
  <rowBreaks count="1" manualBreakCount="1"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80"/>
  <sheetViews>
    <sheetView zoomScaleNormal="100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I73" sqref="I73"/>
    </sheetView>
  </sheetViews>
  <sheetFormatPr defaultRowHeight="13" x14ac:dyDescent="0.3"/>
  <cols>
    <col min="1" max="1" width="29.1796875" style="3" customWidth="1"/>
    <col min="2" max="2" width="10.1796875" style="45" customWidth="1"/>
    <col min="3" max="3" width="1.81640625" style="45" bestFit="1" customWidth="1"/>
    <col min="4" max="4" width="12.54296875" style="45" customWidth="1"/>
    <col min="5" max="5" width="14" style="174" customWidth="1"/>
    <col min="6" max="6" width="10.81640625" style="45" customWidth="1"/>
    <col min="7" max="7" width="13.36328125" style="45" customWidth="1"/>
    <col min="8" max="8" width="11.81640625" style="174" customWidth="1"/>
    <col min="9" max="9" width="10.81640625" style="45" customWidth="1"/>
    <col min="10" max="10" width="11" style="183" customWidth="1"/>
    <col min="11" max="11" width="9.1796875" style="1"/>
    <col min="12" max="16384" width="8.7265625" style="3"/>
  </cols>
  <sheetData>
    <row r="1" spans="1:11" s="104" customFormat="1" ht="15.5" x14ac:dyDescent="0.35">
      <c r="A1" s="485" t="s">
        <v>90</v>
      </c>
      <c r="B1" s="486"/>
      <c r="C1" s="486"/>
      <c r="D1" s="486"/>
      <c r="E1" s="486"/>
      <c r="F1" s="486"/>
      <c r="G1" s="486"/>
      <c r="H1" s="486"/>
      <c r="I1" s="486"/>
      <c r="J1" s="487"/>
      <c r="K1" s="103"/>
    </row>
    <row r="2" spans="1:11" s="104" customFormat="1" ht="15.5" x14ac:dyDescent="0.35">
      <c r="A2" s="488"/>
      <c r="B2" s="477"/>
      <c r="C2" s="477"/>
      <c r="D2" s="477"/>
      <c r="E2" s="478"/>
      <c r="F2" s="478"/>
      <c r="G2" s="478"/>
      <c r="H2" s="478"/>
      <c r="I2" s="478"/>
      <c r="J2" s="489"/>
      <c r="K2" s="103"/>
    </row>
    <row r="3" spans="1:11" s="28" customFormat="1" x14ac:dyDescent="0.3">
      <c r="A3" s="490" t="s">
        <v>23</v>
      </c>
      <c r="B3" s="492" t="s">
        <v>2</v>
      </c>
      <c r="C3" s="492"/>
      <c r="D3" s="492" t="s">
        <v>26</v>
      </c>
      <c r="E3" s="483" t="s">
        <v>91</v>
      </c>
      <c r="F3" s="483"/>
      <c r="G3" s="483" t="s">
        <v>92</v>
      </c>
      <c r="H3" s="483"/>
      <c r="I3" s="483"/>
      <c r="J3" s="484"/>
      <c r="K3" s="27"/>
    </row>
    <row r="4" spans="1:11" s="106" customFormat="1" ht="26" x14ac:dyDescent="0.3">
      <c r="A4" s="491"/>
      <c r="B4" s="493"/>
      <c r="C4" s="494"/>
      <c r="D4" s="493"/>
      <c r="E4" s="187" t="s">
        <v>93</v>
      </c>
      <c r="F4" s="142" t="s">
        <v>94</v>
      </c>
      <c r="G4" s="142" t="s">
        <v>95</v>
      </c>
      <c r="H4" s="187" t="s">
        <v>96</v>
      </c>
      <c r="I4" s="142" t="s">
        <v>97</v>
      </c>
      <c r="J4" s="137" t="s">
        <v>98</v>
      </c>
      <c r="K4" s="105"/>
    </row>
    <row r="5" spans="1:11" x14ac:dyDescent="0.3">
      <c r="A5" s="63" t="s">
        <v>228</v>
      </c>
      <c r="B5" s="46">
        <v>62190</v>
      </c>
      <c r="C5" s="46"/>
      <c r="D5" s="174">
        <v>10452</v>
      </c>
      <c r="E5" s="46">
        <v>87549</v>
      </c>
      <c r="F5" s="185">
        <v>1.4077665219488664</v>
      </c>
      <c r="G5" s="46">
        <v>38512</v>
      </c>
      <c r="H5" s="46">
        <v>188</v>
      </c>
      <c r="I5" s="46">
        <v>38700</v>
      </c>
      <c r="J5" s="188">
        <v>0.62228654124457305</v>
      </c>
    </row>
    <row r="6" spans="1:11" x14ac:dyDescent="0.3">
      <c r="A6" s="63" t="s">
        <v>31</v>
      </c>
      <c r="B6" s="46">
        <v>25605</v>
      </c>
      <c r="C6" s="46"/>
      <c r="D6" s="174">
        <v>7488</v>
      </c>
      <c r="E6" s="46">
        <v>23813</v>
      </c>
      <c r="F6" s="185">
        <v>0.93001366920523332</v>
      </c>
      <c r="G6" s="46">
        <v>3986</v>
      </c>
      <c r="H6" s="46">
        <v>0</v>
      </c>
      <c r="I6" s="46">
        <v>3986</v>
      </c>
      <c r="J6" s="188">
        <v>0.15567272017184144</v>
      </c>
    </row>
    <row r="7" spans="1:11" x14ac:dyDescent="0.3">
      <c r="A7" s="63" t="s">
        <v>229</v>
      </c>
      <c r="B7" s="46">
        <v>124672</v>
      </c>
      <c r="C7" s="46"/>
      <c r="D7" s="174">
        <v>11960</v>
      </c>
      <c r="E7" s="46">
        <v>355206</v>
      </c>
      <c r="F7" s="185">
        <v>2.8491241016427105</v>
      </c>
      <c r="G7" s="46">
        <v>70668</v>
      </c>
      <c r="H7" s="46">
        <v>429</v>
      </c>
      <c r="I7" s="46">
        <v>71097</v>
      </c>
      <c r="J7" s="188">
        <v>0.57027239476386038</v>
      </c>
    </row>
    <row r="8" spans="1:11" x14ac:dyDescent="0.3">
      <c r="A8" s="63" t="s">
        <v>230</v>
      </c>
      <c r="B8" s="46">
        <v>22300</v>
      </c>
      <c r="C8" s="46"/>
      <c r="D8" s="174">
        <v>8840</v>
      </c>
      <c r="E8" s="46">
        <v>40653</v>
      </c>
      <c r="F8" s="185">
        <v>1.8230044843049327</v>
      </c>
      <c r="G8" s="46">
        <v>7025</v>
      </c>
      <c r="H8" s="46">
        <v>2084</v>
      </c>
      <c r="I8" s="46">
        <v>9109</v>
      </c>
      <c r="J8" s="188">
        <v>0.40847533632286998</v>
      </c>
    </row>
    <row r="9" spans="1:11" x14ac:dyDescent="0.3">
      <c r="A9" s="63" t="s">
        <v>32</v>
      </c>
      <c r="B9" s="46">
        <v>31585</v>
      </c>
      <c r="C9" s="46"/>
      <c r="D9" s="174">
        <v>6384</v>
      </c>
      <c r="E9" s="46">
        <v>23159</v>
      </c>
      <c r="F9" s="185">
        <v>0.73322779800538229</v>
      </c>
      <c r="G9" s="46">
        <v>9701</v>
      </c>
      <c r="H9" s="46">
        <v>3214</v>
      </c>
      <c r="I9" s="46">
        <v>12915</v>
      </c>
      <c r="J9" s="188">
        <v>0.40889662814627198</v>
      </c>
    </row>
    <row r="10" spans="1:11" x14ac:dyDescent="0.3">
      <c r="A10" s="63" t="s">
        <v>231</v>
      </c>
      <c r="B10" s="46">
        <v>40462</v>
      </c>
      <c r="C10" s="46"/>
      <c r="D10" s="174">
        <v>11804</v>
      </c>
      <c r="E10" s="46">
        <v>50200</v>
      </c>
      <c r="F10" s="185">
        <v>1.2406702585141614</v>
      </c>
      <c r="G10" s="46">
        <v>7500</v>
      </c>
      <c r="H10" s="46">
        <v>0</v>
      </c>
      <c r="I10" s="46">
        <v>7500</v>
      </c>
      <c r="J10" s="188">
        <v>0.1853591023676536</v>
      </c>
    </row>
    <row r="11" spans="1:11" x14ac:dyDescent="0.3">
      <c r="A11" s="63" t="s">
        <v>232</v>
      </c>
      <c r="B11" s="46">
        <v>37253</v>
      </c>
      <c r="C11" s="46"/>
      <c r="D11" s="174">
        <v>5616</v>
      </c>
      <c r="E11" s="46">
        <v>74684</v>
      </c>
      <c r="F11" s="185">
        <v>2.0047781386733954</v>
      </c>
      <c r="G11" s="46">
        <v>12912</v>
      </c>
      <c r="H11" s="46">
        <v>126592</v>
      </c>
      <c r="I11" s="46">
        <v>139504</v>
      </c>
      <c r="J11" s="188">
        <v>3.7447722331087427</v>
      </c>
    </row>
    <row r="12" spans="1:11" x14ac:dyDescent="0.3">
      <c r="A12" s="63" t="s">
        <v>33</v>
      </c>
      <c r="B12" s="46">
        <v>13308</v>
      </c>
      <c r="C12" s="46"/>
      <c r="D12" s="174">
        <v>8060</v>
      </c>
      <c r="E12" s="46">
        <v>69358</v>
      </c>
      <c r="F12" s="185">
        <v>5.2117523294259094</v>
      </c>
      <c r="G12" s="46">
        <v>9015</v>
      </c>
      <c r="H12" s="46">
        <v>0</v>
      </c>
      <c r="I12" s="46">
        <v>9015</v>
      </c>
      <c r="J12" s="188">
        <v>0.67741208295761945</v>
      </c>
    </row>
    <row r="13" spans="1:11" x14ac:dyDescent="0.3">
      <c r="A13" s="63" t="s">
        <v>233</v>
      </c>
      <c r="B13" s="46">
        <v>127185</v>
      </c>
      <c r="C13" s="46"/>
      <c r="D13" s="174">
        <v>19929</v>
      </c>
      <c r="E13" s="46">
        <v>345167</v>
      </c>
      <c r="F13" s="185">
        <v>2.7138970790580652</v>
      </c>
      <c r="G13" s="46">
        <v>108749</v>
      </c>
      <c r="H13" s="46">
        <v>10303</v>
      </c>
      <c r="I13" s="46">
        <v>119052</v>
      </c>
      <c r="J13" s="188">
        <v>0.93605377992687822</v>
      </c>
    </row>
    <row r="14" spans="1:11" x14ac:dyDescent="0.3">
      <c r="A14" s="63" t="s">
        <v>34</v>
      </c>
      <c r="B14" s="46">
        <v>203112</v>
      </c>
      <c r="C14" s="46"/>
      <c r="D14" s="174">
        <v>31148</v>
      </c>
      <c r="E14" s="46">
        <v>614844</v>
      </c>
      <c r="F14" s="185">
        <v>3.0271180432470755</v>
      </c>
      <c r="G14" s="46">
        <v>124049</v>
      </c>
      <c r="H14" s="46">
        <v>7248</v>
      </c>
      <c r="I14" s="46">
        <v>131297</v>
      </c>
      <c r="J14" s="188">
        <v>0.64642660207176339</v>
      </c>
    </row>
    <row r="15" spans="1:11" x14ac:dyDescent="0.3">
      <c r="A15" s="63" t="s">
        <v>35</v>
      </c>
      <c r="B15" s="46">
        <v>9960</v>
      </c>
      <c r="C15" s="46"/>
      <c r="D15" s="174">
        <v>2548</v>
      </c>
      <c r="E15" s="46">
        <v>25500</v>
      </c>
      <c r="F15" s="185">
        <v>2.5602409638554215</v>
      </c>
      <c r="G15" s="46">
        <v>2256</v>
      </c>
      <c r="H15" s="46">
        <v>0</v>
      </c>
      <c r="I15" s="46">
        <v>2256</v>
      </c>
      <c r="J15" s="188">
        <v>0.22650602409638554</v>
      </c>
    </row>
    <row r="16" spans="1:11" x14ac:dyDescent="0.3">
      <c r="A16" s="63" t="s">
        <v>36</v>
      </c>
      <c r="B16" s="46">
        <v>6968</v>
      </c>
      <c r="C16" s="46"/>
      <c r="D16" s="174">
        <v>11700</v>
      </c>
      <c r="E16" s="46">
        <v>21752</v>
      </c>
      <c r="F16" s="185">
        <v>3.1216991963260621</v>
      </c>
      <c r="G16" s="46">
        <v>7421</v>
      </c>
      <c r="H16" s="46">
        <v>431</v>
      </c>
      <c r="I16" s="46">
        <v>7852</v>
      </c>
      <c r="J16" s="188">
        <v>1.1268656716417911</v>
      </c>
    </row>
    <row r="17" spans="1:10" x14ac:dyDescent="0.3">
      <c r="A17" s="63" t="s">
        <v>234</v>
      </c>
      <c r="B17" s="46">
        <v>9608</v>
      </c>
      <c r="C17" s="46"/>
      <c r="D17" s="174">
        <v>5352</v>
      </c>
      <c r="E17" s="46">
        <v>43260</v>
      </c>
      <c r="F17" s="185">
        <v>4.5024979184013318</v>
      </c>
      <c r="G17" s="46">
        <v>3308</v>
      </c>
      <c r="H17" s="46">
        <v>1102</v>
      </c>
      <c r="I17" s="46">
        <v>4410</v>
      </c>
      <c r="J17" s="188">
        <v>0.45899250624479598</v>
      </c>
    </row>
    <row r="18" spans="1:10" x14ac:dyDescent="0.3">
      <c r="A18" s="63" t="s">
        <v>235</v>
      </c>
      <c r="B18" s="46">
        <v>15944</v>
      </c>
      <c r="C18" s="46"/>
      <c r="D18" s="174">
        <v>4538</v>
      </c>
      <c r="E18" s="46">
        <v>28008</v>
      </c>
      <c r="F18" s="185">
        <v>1.7566482689412946</v>
      </c>
      <c r="G18" s="46">
        <v>977</v>
      </c>
      <c r="H18" s="46">
        <v>50</v>
      </c>
      <c r="I18" s="46">
        <v>1027</v>
      </c>
      <c r="J18" s="188">
        <v>6.4412945308580036E-2</v>
      </c>
    </row>
    <row r="19" spans="1:10" x14ac:dyDescent="0.3">
      <c r="A19" s="63" t="s">
        <v>236</v>
      </c>
      <c r="B19" s="46">
        <v>19572</v>
      </c>
      <c r="C19" s="46"/>
      <c r="D19" s="174">
        <v>7550</v>
      </c>
      <c r="E19" s="46">
        <v>78854</v>
      </c>
      <c r="F19" s="185">
        <v>4.0289188636828124</v>
      </c>
      <c r="G19" s="46">
        <v>33488</v>
      </c>
      <c r="H19" s="46">
        <v>20</v>
      </c>
      <c r="I19" s="46">
        <v>33508</v>
      </c>
      <c r="J19" s="188">
        <v>1.7120376047414674</v>
      </c>
    </row>
    <row r="20" spans="1:10" x14ac:dyDescent="0.3">
      <c r="A20" s="63" t="s">
        <v>62</v>
      </c>
      <c r="B20" s="46">
        <v>27436</v>
      </c>
      <c r="C20" s="46"/>
      <c r="D20" s="174">
        <v>9828</v>
      </c>
      <c r="E20" s="46">
        <v>127231</v>
      </c>
      <c r="F20" s="185">
        <v>4.6373742528065316</v>
      </c>
      <c r="G20" s="46">
        <v>9215</v>
      </c>
      <c r="H20" s="46">
        <v>613</v>
      </c>
      <c r="I20" s="46">
        <v>9828</v>
      </c>
      <c r="J20" s="188">
        <v>0.35821548330660447</v>
      </c>
    </row>
    <row r="21" spans="1:10" x14ac:dyDescent="0.3">
      <c r="A21" s="63" t="s">
        <v>237</v>
      </c>
      <c r="B21" s="46">
        <v>440956</v>
      </c>
      <c r="C21" s="46"/>
      <c r="D21" s="174">
        <v>51350</v>
      </c>
      <c r="E21" s="46">
        <v>2438636</v>
      </c>
      <c r="F21" s="185">
        <v>5.5303386278903108</v>
      </c>
      <c r="G21" s="46">
        <v>565039</v>
      </c>
      <c r="H21" s="46">
        <v>4803</v>
      </c>
      <c r="I21" s="46">
        <v>569842</v>
      </c>
      <c r="J21" s="188">
        <v>1.2922876658895672</v>
      </c>
    </row>
    <row r="22" spans="1:10" x14ac:dyDescent="0.3">
      <c r="A22" s="63" t="s">
        <v>238</v>
      </c>
      <c r="B22" s="46">
        <v>7037</v>
      </c>
      <c r="C22" s="46"/>
      <c r="D22" s="174">
        <v>4704</v>
      </c>
      <c r="E22" s="46">
        <v>20724</v>
      </c>
      <c r="F22" s="185">
        <v>2.9450049737103878</v>
      </c>
      <c r="G22" s="46">
        <v>5762</v>
      </c>
      <c r="H22" s="46">
        <v>241</v>
      </c>
      <c r="I22" s="46">
        <v>6003</v>
      </c>
      <c r="J22" s="188">
        <v>0.85306238453886596</v>
      </c>
    </row>
    <row r="23" spans="1:10" x14ac:dyDescent="0.3">
      <c r="A23" s="63" t="s">
        <v>239</v>
      </c>
      <c r="B23" s="46">
        <v>33443</v>
      </c>
      <c r="C23" s="46"/>
      <c r="D23" s="174">
        <v>11155</v>
      </c>
      <c r="E23" s="46">
        <v>53797</v>
      </c>
      <c r="F23" s="185">
        <v>1.608617647938283</v>
      </c>
      <c r="G23" s="46">
        <v>23925</v>
      </c>
      <c r="H23" s="46">
        <v>30</v>
      </c>
      <c r="I23" s="46">
        <v>23955</v>
      </c>
      <c r="J23" s="188">
        <v>0.71629339473133391</v>
      </c>
    </row>
    <row r="24" spans="1:10" x14ac:dyDescent="0.3">
      <c r="A24" s="63" t="s">
        <v>289</v>
      </c>
      <c r="B24" s="46">
        <v>20156</v>
      </c>
      <c r="C24" s="46"/>
      <c r="D24" s="174">
        <v>3588</v>
      </c>
      <c r="E24" s="46">
        <v>28273</v>
      </c>
      <c r="F24" s="185">
        <v>1.4027088708077</v>
      </c>
      <c r="G24" s="46">
        <v>7135</v>
      </c>
      <c r="H24" s="46">
        <v>10</v>
      </c>
      <c r="I24" s="46">
        <v>7145</v>
      </c>
      <c r="J24" s="188">
        <v>0.35448501686842626</v>
      </c>
    </row>
    <row r="25" spans="1:10" x14ac:dyDescent="0.3">
      <c r="A25" s="63" t="s">
        <v>240</v>
      </c>
      <c r="B25" s="46">
        <v>22482</v>
      </c>
      <c r="C25" s="46"/>
      <c r="D25" s="174">
        <v>7852</v>
      </c>
      <c r="E25" s="46">
        <v>41459</v>
      </c>
      <c r="F25" s="185">
        <v>1.8440975002224</v>
      </c>
      <c r="G25" s="46">
        <v>24404</v>
      </c>
      <c r="H25" s="46">
        <v>0</v>
      </c>
      <c r="I25" s="46">
        <v>24404</v>
      </c>
      <c r="J25" s="188">
        <v>1.0854906147139933</v>
      </c>
    </row>
    <row r="26" spans="1:10" x14ac:dyDescent="0.3">
      <c r="A26" s="63" t="s">
        <v>37</v>
      </c>
      <c r="B26" s="46">
        <v>70941</v>
      </c>
      <c r="C26" s="46"/>
      <c r="D26" s="174">
        <v>17700</v>
      </c>
      <c r="E26" s="46">
        <v>185448</v>
      </c>
      <c r="F26" s="185">
        <v>2.614115955512327</v>
      </c>
      <c r="G26" s="46">
        <v>6044</v>
      </c>
      <c r="H26" s="46">
        <v>268</v>
      </c>
      <c r="I26" s="46">
        <v>6312</v>
      </c>
      <c r="J26" s="188">
        <v>8.8975345709815204E-2</v>
      </c>
    </row>
    <row r="27" spans="1:10" x14ac:dyDescent="0.3">
      <c r="A27" s="63" t="s">
        <v>241</v>
      </c>
      <c r="B27" s="46">
        <v>32721</v>
      </c>
      <c r="C27" s="46"/>
      <c r="D27" s="174">
        <v>11804</v>
      </c>
      <c r="E27" s="46">
        <v>112566</v>
      </c>
      <c r="F27" s="185">
        <v>3.4401760337398</v>
      </c>
      <c r="G27" s="46">
        <v>21860</v>
      </c>
      <c r="H27" s="46">
        <v>42</v>
      </c>
      <c r="I27" s="46">
        <v>21902</v>
      </c>
      <c r="J27" s="188">
        <v>0.66935607102472416</v>
      </c>
    </row>
    <row r="28" spans="1:10" x14ac:dyDescent="0.3">
      <c r="A28" s="63" t="s">
        <v>38</v>
      </c>
      <c r="B28" s="46">
        <v>15902</v>
      </c>
      <c r="C28" s="46"/>
      <c r="D28" s="174">
        <v>6096</v>
      </c>
      <c r="E28" s="46">
        <v>81327</v>
      </c>
      <c r="F28" s="185">
        <v>5.1142623569362344</v>
      </c>
      <c r="G28" s="46">
        <v>35094</v>
      </c>
      <c r="H28" s="46">
        <v>407</v>
      </c>
      <c r="I28" s="46">
        <v>35501</v>
      </c>
      <c r="J28" s="188">
        <v>2.2324864796880894</v>
      </c>
    </row>
    <row r="29" spans="1:10" x14ac:dyDescent="0.3">
      <c r="A29" s="63" t="s">
        <v>242</v>
      </c>
      <c r="B29" s="46">
        <v>31582</v>
      </c>
      <c r="C29" s="46"/>
      <c r="D29" s="174">
        <v>8860</v>
      </c>
      <c r="E29" s="46">
        <v>79493</v>
      </c>
      <c r="F29" s="185">
        <v>2.5170350199480716</v>
      </c>
      <c r="G29" s="46">
        <v>16509</v>
      </c>
      <c r="H29" s="46">
        <v>5</v>
      </c>
      <c r="I29" s="46">
        <v>16514</v>
      </c>
      <c r="J29" s="188">
        <v>0.52289278703058706</v>
      </c>
    </row>
    <row r="30" spans="1:10" x14ac:dyDescent="0.3">
      <c r="A30" s="63" t="s">
        <v>39</v>
      </c>
      <c r="B30" s="46">
        <v>434051</v>
      </c>
      <c r="C30" s="46"/>
      <c r="D30" s="174">
        <v>45648</v>
      </c>
      <c r="E30" s="46">
        <v>1296465</v>
      </c>
      <c r="F30" s="185">
        <v>2.9868955491405389</v>
      </c>
      <c r="G30" s="46">
        <v>249492</v>
      </c>
      <c r="H30" s="46">
        <v>295</v>
      </c>
      <c r="I30" s="46">
        <v>249787</v>
      </c>
      <c r="J30" s="188">
        <v>0.57547845760060456</v>
      </c>
    </row>
    <row r="31" spans="1:10" x14ac:dyDescent="0.3">
      <c r="A31" s="63" t="s">
        <v>243</v>
      </c>
      <c r="B31" s="46">
        <v>10002</v>
      </c>
      <c r="C31" s="46"/>
      <c r="D31" s="174">
        <v>2496</v>
      </c>
      <c r="E31" s="46">
        <v>17595</v>
      </c>
      <c r="F31" s="185">
        <v>1.7591481703659269</v>
      </c>
      <c r="G31" s="46">
        <v>4262</v>
      </c>
      <c r="H31" s="46">
        <v>59</v>
      </c>
      <c r="I31" s="46">
        <v>4321</v>
      </c>
      <c r="J31" s="188">
        <v>0.43201359728054389</v>
      </c>
    </row>
    <row r="32" spans="1:10" x14ac:dyDescent="0.3">
      <c r="A32" s="63" t="s">
        <v>63</v>
      </c>
      <c r="B32" s="46">
        <v>1218</v>
      </c>
      <c r="C32" s="46"/>
      <c r="D32" s="174">
        <v>2080</v>
      </c>
      <c r="E32" s="46">
        <v>6784</v>
      </c>
      <c r="F32" s="185">
        <v>5.569786535303777</v>
      </c>
      <c r="G32" s="46">
        <v>12</v>
      </c>
      <c r="H32" s="110">
        <v>0</v>
      </c>
      <c r="I32" s="46">
        <v>12</v>
      </c>
      <c r="J32" s="188">
        <v>9.852216748768473E-3</v>
      </c>
    </row>
    <row r="33" spans="1:10" x14ac:dyDescent="0.3">
      <c r="A33" s="63" t="s">
        <v>40</v>
      </c>
      <c r="B33" s="46">
        <v>242782</v>
      </c>
      <c r="C33" s="46"/>
      <c r="D33" s="174">
        <v>25064</v>
      </c>
      <c r="E33" s="46">
        <v>953579</v>
      </c>
      <c r="F33" s="185">
        <v>3.9277170465685267</v>
      </c>
      <c r="G33" s="46">
        <v>154116</v>
      </c>
      <c r="H33" s="46">
        <v>565</v>
      </c>
      <c r="I33" s="46">
        <v>154681</v>
      </c>
      <c r="J33" s="188">
        <v>0.63711889678806499</v>
      </c>
    </row>
    <row r="34" spans="1:10" x14ac:dyDescent="0.3">
      <c r="A34" s="63" t="s">
        <v>41</v>
      </c>
      <c r="B34" s="46">
        <v>98115</v>
      </c>
      <c r="C34" s="46"/>
      <c r="D34" s="174">
        <v>20800</v>
      </c>
      <c r="E34" s="46">
        <v>570180</v>
      </c>
      <c r="F34" s="185">
        <v>5.8113438312184682</v>
      </c>
      <c r="G34" s="46">
        <v>221729</v>
      </c>
      <c r="H34" s="46">
        <v>17575</v>
      </c>
      <c r="I34" s="46">
        <v>239304</v>
      </c>
      <c r="J34" s="188">
        <v>2.4390154410640577</v>
      </c>
    </row>
    <row r="35" spans="1:10" x14ac:dyDescent="0.3">
      <c r="A35" s="63" t="s">
        <v>42</v>
      </c>
      <c r="B35" s="46">
        <v>14917</v>
      </c>
      <c r="C35" s="46"/>
      <c r="D35" s="174">
        <v>4880</v>
      </c>
      <c r="E35" s="46">
        <v>32162</v>
      </c>
      <c r="F35" s="185">
        <v>2.1560635516524771</v>
      </c>
      <c r="G35" s="46">
        <v>9958</v>
      </c>
      <c r="H35" s="46">
        <v>84</v>
      </c>
      <c r="I35" s="46">
        <v>10042</v>
      </c>
      <c r="J35" s="188">
        <v>0.67319166052155255</v>
      </c>
    </row>
    <row r="36" spans="1:10" x14ac:dyDescent="0.3">
      <c r="A36" s="63" t="s">
        <v>43</v>
      </c>
      <c r="B36" s="46">
        <v>47196</v>
      </c>
      <c r="C36" s="46"/>
      <c r="D36" s="174">
        <v>3432</v>
      </c>
      <c r="E36" s="46">
        <v>210718</v>
      </c>
      <c r="F36" s="185">
        <v>4.464742774811425</v>
      </c>
      <c r="G36" s="46">
        <v>39139</v>
      </c>
      <c r="H36" s="46">
        <v>35</v>
      </c>
      <c r="I36" s="46">
        <v>39174</v>
      </c>
      <c r="J36" s="188">
        <v>0.83002796847190441</v>
      </c>
    </row>
    <row r="37" spans="1:10" x14ac:dyDescent="0.3">
      <c r="A37" s="63" t="s">
        <v>244</v>
      </c>
      <c r="B37" s="46">
        <v>139567</v>
      </c>
      <c r="C37" s="46"/>
      <c r="D37" s="174">
        <v>16432</v>
      </c>
      <c r="E37" s="46">
        <v>324290</v>
      </c>
      <c r="F37" s="185">
        <v>2.3235435310639336</v>
      </c>
      <c r="G37" s="46">
        <v>109707</v>
      </c>
      <c r="H37" s="46">
        <v>103</v>
      </c>
      <c r="I37" s="46">
        <v>109810</v>
      </c>
      <c r="J37" s="188">
        <v>0.78679057370295269</v>
      </c>
    </row>
    <row r="38" spans="1:10" x14ac:dyDescent="0.3">
      <c r="A38" s="63" t="s">
        <v>44</v>
      </c>
      <c r="B38" s="46">
        <v>11161</v>
      </c>
      <c r="C38" s="46"/>
      <c r="D38" s="174">
        <v>2450</v>
      </c>
      <c r="E38" s="46">
        <v>19682</v>
      </c>
      <c r="F38" s="185">
        <v>1.7634620553713825</v>
      </c>
      <c r="G38" s="46">
        <v>315</v>
      </c>
      <c r="H38" s="46">
        <v>203</v>
      </c>
      <c r="I38" s="46">
        <v>518</v>
      </c>
      <c r="J38" s="188">
        <v>4.6411611862736311E-2</v>
      </c>
    </row>
    <row r="39" spans="1:10" x14ac:dyDescent="0.3">
      <c r="A39" s="63" t="s">
        <v>45</v>
      </c>
      <c r="B39" s="46">
        <v>25398</v>
      </c>
      <c r="C39" s="46"/>
      <c r="D39" s="174">
        <v>4539</v>
      </c>
      <c r="E39" s="46">
        <v>105545</v>
      </c>
      <c r="F39" s="185">
        <v>4.1556421765493345</v>
      </c>
      <c r="G39" s="46">
        <v>19089</v>
      </c>
      <c r="H39" s="46">
        <v>0</v>
      </c>
      <c r="I39" s="46">
        <v>19089</v>
      </c>
      <c r="J39" s="188">
        <v>0.75159461374911407</v>
      </c>
    </row>
    <row r="40" spans="1:10" x14ac:dyDescent="0.3">
      <c r="A40" s="63" t="s">
        <v>46</v>
      </c>
      <c r="B40" s="46">
        <v>11221</v>
      </c>
      <c r="C40" s="46"/>
      <c r="D40" s="174">
        <v>2080</v>
      </c>
      <c r="E40" s="46">
        <v>29820</v>
      </c>
      <c r="F40" s="185">
        <v>2.6575171553337493</v>
      </c>
      <c r="G40" s="46">
        <v>14560</v>
      </c>
      <c r="H40" s="46">
        <v>8320</v>
      </c>
      <c r="I40" s="46">
        <v>22880</v>
      </c>
      <c r="J40" s="188">
        <v>2.0390339541930311</v>
      </c>
    </row>
    <row r="41" spans="1:10" x14ac:dyDescent="0.3">
      <c r="A41" s="63" t="s">
        <v>47</v>
      </c>
      <c r="B41" s="46">
        <v>38659</v>
      </c>
      <c r="C41" s="46"/>
      <c r="D41" s="174">
        <v>6084</v>
      </c>
      <c r="E41" s="46">
        <v>111474</v>
      </c>
      <c r="F41" s="185">
        <v>2.8835200082775034</v>
      </c>
      <c r="G41" s="46">
        <v>3731</v>
      </c>
      <c r="H41" s="46">
        <v>533</v>
      </c>
      <c r="I41" s="46">
        <v>4264</v>
      </c>
      <c r="J41" s="188">
        <v>0.11029773144675237</v>
      </c>
    </row>
    <row r="42" spans="1:10" x14ac:dyDescent="0.3">
      <c r="A42" s="63" t="s">
        <v>245</v>
      </c>
      <c r="B42" s="46">
        <v>391006</v>
      </c>
      <c r="C42" s="46"/>
      <c r="D42" s="174">
        <v>40724</v>
      </c>
      <c r="E42" s="46">
        <v>1571661</v>
      </c>
      <c r="F42" s="185">
        <v>4.0195316695907479</v>
      </c>
      <c r="G42" s="46">
        <v>708096</v>
      </c>
      <c r="H42" s="46">
        <v>1182</v>
      </c>
      <c r="I42" s="46">
        <v>709278</v>
      </c>
      <c r="J42" s="188">
        <v>1.8139823941320594</v>
      </c>
    </row>
    <row r="43" spans="1:10" x14ac:dyDescent="0.3">
      <c r="A43" s="63" t="s">
        <v>246</v>
      </c>
      <c r="B43" s="46">
        <v>76210</v>
      </c>
      <c r="C43" s="46"/>
      <c r="D43" s="174">
        <v>5876</v>
      </c>
      <c r="E43" s="46">
        <v>131017</v>
      </c>
      <c r="F43" s="185">
        <v>1.7191575908673402</v>
      </c>
      <c r="G43" s="46">
        <v>18101</v>
      </c>
      <c r="H43" s="46">
        <v>201</v>
      </c>
      <c r="I43" s="46">
        <v>18302</v>
      </c>
      <c r="J43" s="188">
        <v>0.24015221099593229</v>
      </c>
    </row>
    <row r="44" spans="1:10" x14ac:dyDescent="0.3">
      <c r="A44" s="63" t="s">
        <v>64</v>
      </c>
      <c r="B44" s="46">
        <v>154475</v>
      </c>
      <c r="C44" s="46"/>
      <c r="D44" s="174">
        <v>31416</v>
      </c>
      <c r="E44" s="46">
        <v>682627</v>
      </c>
      <c r="F44" s="185">
        <v>4.41901278524033</v>
      </c>
      <c r="G44" s="46">
        <v>77765</v>
      </c>
      <c r="H44" s="46">
        <v>686</v>
      </c>
      <c r="I44" s="46">
        <v>78451</v>
      </c>
      <c r="J44" s="188">
        <v>0.50785564007120898</v>
      </c>
    </row>
    <row r="45" spans="1:10" x14ac:dyDescent="0.3">
      <c r="A45" s="63" t="s">
        <v>247</v>
      </c>
      <c r="B45" s="46">
        <v>23410</v>
      </c>
      <c r="C45" s="46"/>
      <c r="D45" s="174">
        <v>6448</v>
      </c>
      <c r="E45" s="46">
        <v>42093</v>
      </c>
      <c r="F45" s="185">
        <v>1.7980777445536096</v>
      </c>
      <c r="G45" s="46">
        <v>30102</v>
      </c>
      <c r="H45" s="46">
        <v>903</v>
      </c>
      <c r="I45" s="46">
        <v>31005</v>
      </c>
      <c r="J45" s="188">
        <v>1.3244340025630073</v>
      </c>
    </row>
    <row r="46" spans="1:10" x14ac:dyDescent="0.3">
      <c r="A46" s="63" t="s">
        <v>48</v>
      </c>
      <c r="B46" s="46">
        <v>21940</v>
      </c>
      <c r="C46" s="46"/>
      <c r="D46" s="174">
        <v>9000</v>
      </c>
      <c r="E46" s="46">
        <v>168920</v>
      </c>
      <c r="F46" s="185">
        <v>7.6991795806745671</v>
      </c>
      <c r="G46" s="46">
        <v>41602</v>
      </c>
      <c r="H46" s="46">
        <v>15471</v>
      </c>
      <c r="I46" s="46">
        <v>57073</v>
      </c>
      <c r="J46" s="188">
        <v>2.6013217866909755</v>
      </c>
    </row>
    <row r="47" spans="1:10" x14ac:dyDescent="0.3">
      <c r="A47" s="63" t="s">
        <v>49</v>
      </c>
      <c r="B47" s="46">
        <v>130562</v>
      </c>
      <c r="C47" s="46"/>
      <c r="D47" s="174">
        <v>24928</v>
      </c>
      <c r="E47" s="46">
        <v>490001</v>
      </c>
      <c r="F47" s="185">
        <v>3.7530138937822644</v>
      </c>
      <c r="G47" s="46">
        <v>264699</v>
      </c>
      <c r="H47" s="46">
        <v>2732</v>
      </c>
      <c r="I47" s="46">
        <v>267431</v>
      </c>
      <c r="J47" s="188">
        <v>2.0483065516765979</v>
      </c>
    </row>
    <row r="48" spans="1:10" x14ac:dyDescent="0.3">
      <c r="A48" s="63" t="s">
        <v>248</v>
      </c>
      <c r="B48" s="46">
        <v>8477</v>
      </c>
      <c r="C48" s="46"/>
      <c r="D48" s="174">
        <v>2288</v>
      </c>
      <c r="E48" s="46">
        <v>27900</v>
      </c>
      <c r="F48" s="185">
        <v>3.2912587000117965</v>
      </c>
      <c r="G48" s="46">
        <v>704</v>
      </c>
      <c r="H48" s="46">
        <v>619</v>
      </c>
      <c r="I48" s="46">
        <v>1323</v>
      </c>
      <c r="J48" s="188">
        <v>0.15606936416184972</v>
      </c>
    </row>
    <row r="49" spans="1:11" x14ac:dyDescent="0.3">
      <c r="A49" s="63" t="s">
        <v>50</v>
      </c>
      <c r="B49" s="46">
        <v>20192</v>
      </c>
      <c r="C49" s="46"/>
      <c r="D49" s="174">
        <v>7344</v>
      </c>
      <c r="E49" s="46">
        <v>37654</v>
      </c>
      <c r="F49" s="185">
        <v>1.86479793977813</v>
      </c>
      <c r="G49" s="46">
        <v>11260</v>
      </c>
      <c r="H49" s="46">
        <v>3499</v>
      </c>
      <c r="I49" s="46">
        <v>14759</v>
      </c>
      <c r="J49" s="188">
        <v>0.73093304278922344</v>
      </c>
    </row>
    <row r="50" spans="1:11" x14ac:dyDescent="0.3">
      <c r="A50" s="63" t="s">
        <v>249</v>
      </c>
      <c r="B50" s="46">
        <v>24032</v>
      </c>
      <c r="C50" s="46"/>
      <c r="D50" s="174">
        <v>6104</v>
      </c>
      <c r="E50" s="46">
        <v>58116</v>
      </c>
      <c r="F50" s="185">
        <v>2.4182756324900132</v>
      </c>
      <c r="G50" s="46">
        <v>3444</v>
      </c>
      <c r="H50" s="46">
        <v>0</v>
      </c>
      <c r="I50" s="46">
        <v>3444</v>
      </c>
      <c r="J50" s="188">
        <v>0.14330892143808255</v>
      </c>
    </row>
    <row r="51" spans="1:11" x14ac:dyDescent="0.3">
      <c r="A51" s="63" t="s">
        <v>250</v>
      </c>
      <c r="B51" s="46">
        <v>242922</v>
      </c>
      <c r="C51" s="46"/>
      <c r="D51" s="174">
        <v>50630</v>
      </c>
      <c r="E51" s="46">
        <v>963538</v>
      </c>
      <c r="F51" s="185">
        <v>3.9664501362577287</v>
      </c>
      <c r="G51" s="46">
        <v>378146</v>
      </c>
      <c r="H51" s="46">
        <v>125296</v>
      </c>
      <c r="I51" s="46">
        <v>503442</v>
      </c>
      <c r="J51" s="188">
        <v>2.0724430063971151</v>
      </c>
    </row>
    <row r="52" spans="1:11" s="263" customFormat="1" ht="37.5" x14ac:dyDescent="0.25">
      <c r="A52" s="316" t="s">
        <v>325</v>
      </c>
      <c r="B52" s="129">
        <v>4393</v>
      </c>
      <c r="C52" s="129"/>
      <c r="D52" s="253">
        <v>2080</v>
      </c>
      <c r="E52" s="129">
        <v>16820</v>
      </c>
      <c r="F52" s="260">
        <v>3.8288185750056907</v>
      </c>
      <c r="G52" s="129">
        <v>11840</v>
      </c>
      <c r="H52" s="129">
        <v>29</v>
      </c>
      <c r="I52" s="129">
        <v>11869</v>
      </c>
      <c r="J52" s="261">
        <v>2.7017983155019349</v>
      </c>
      <c r="K52" s="262"/>
    </row>
    <row r="53" spans="1:11" x14ac:dyDescent="0.3">
      <c r="A53" s="63" t="s">
        <v>51</v>
      </c>
      <c r="B53" s="46">
        <v>46721</v>
      </c>
      <c r="C53" s="46"/>
      <c r="D53" s="174">
        <v>3500</v>
      </c>
      <c r="E53" s="46">
        <v>47857</v>
      </c>
      <c r="F53" s="185">
        <v>1.0243145480618994</v>
      </c>
      <c r="G53" s="46">
        <v>15952</v>
      </c>
      <c r="H53" s="46">
        <v>0</v>
      </c>
      <c r="I53" s="46">
        <v>15952</v>
      </c>
      <c r="J53" s="188">
        <v>0.34143104813681213</v>
      </c>
    </row>
    <row r="54" spans="1:11" x14ac:dyDescent="0.3">
      <c r="A54" s="63" t="s">
        <v>52</v>
      </c>
      <c r="B54" s="46">
        <v>52879</v>
      </c>
      <c r="C54" s="46"/>
      <c r="D54" s="174">
        <v>15444</v>
      </c>
      <c r="E54" s="46">
        <v>152349</v>
      </c>
      <c r="F54" s="185">
        <v>2.8810870099661492</v>
      </c>
      <c r="G54" s="46">
        <v>6349</v>
      </c>
      <c r="H54" s="46">
        <v>534</v>
      </c>
      <c r="I54" s="46">
        <v>6883</v>
      </c>
      <c r="J54" s="188">
        <v>0.13016509389360617</v>
      </c>
    </row>
    <row r="55" spans="1:11" x14ac:dyDescent="0.3">
      <c r="A55" s="63" t="s">
        <v>251</v>
      </c>
      <c r="B55" s="46">
        <v>21037</v>
      </c>
      <c r="C55" s="46"/>
      <c r="D55" s="174">
        <v>5200</v>
      </c>
      <c r="E55" s="46">
        <v>67745</v>
      </c>
      <c r="F55" s="185">
        <v>3.2202785568284451</v>
      </c>
      <c r="G55" s="46">
        <v>8915</v>
      </c>
      <c r="H55" s="46">
        <v>54</v>
      </c>
      <c r="I55" s="46">
        <v>8969</v>
      </c>
      <c r="J55" s="188">
        <v>0.4263440604648952</v>
      </c>
    </row>
    <row r="56" spans="1:11" x14ac:dyDescent="0.3">
      <c r="A56" s="63" t="s">
        <v>53</v>
      </c>
      <c r="B56" s="46">
        <v>43184</v>
      </c>
      <c r="C56" s="46"/>
      <c r="D56" s="174">
        <v>13208</v>
      </c>
      <c r="E56" s="46">
        <v>152482</v>
      </c>
      <c r="F56" s="185">
        <v>3.530983697665802</v>
      </c>
      <c r="G56" s="46">
        <v>24000</v>
      </c>
      <c r="H56" s="46">
        <v>0</v>
      </c>
      <c r="I56" s="46">
        <v>24000</v>
      </c>
      <c r="J56" s="188">
        <v>0.55576139310855877</v>
      </c>
    </row>
    <row r="57" spans="1:11" x14ac:dyDescent="0.3">
      <c r="A57" s="63" t="s">
        <v>54</v>
      </c>
      <c r="B57" s="46">
        <v>53621</v>
      </c>
      <c r="C57" s="46"/>
      <c r="D57" s="174">
        <v>11360</v>
      </c>
      <c r="E57" s="46">
        <v>75158</v>
      </c>
      <c r="F57" s="185">
        <v>1.4016523377035117</v>
      </c>
      <c r="G57" s="46">
        <v>3158</v>
      </c>
      <c r="H57" s="46">
        <v>4</v>
      </c>
      <c r="I57" s="46">
        <v>3162</v>
      </c>
      <c r="J57" s="188">
        <v>5.8969433617426008E-2</v>
      </c>
    </row>
    <row r="58" spans="1:11" x14ac:dyDescent="0.3">
      <c r="A58" s="63" t="s">
        <v>55</v>
      </c>
      <c r="B58" s="46">
        <v>49774</v>
      </c>
      <c r="C58" s="46"/>
      <c r="D58" s="174">
        <v>17576</v>
      </c>
      <c r="E58" s="46">
        <v>140346</v>
      </c>
      <c r="F58" s="185">
        <v>2.8196648852814721</v>
      </c>
      <c r="G58" s="46">
        <v>8708</v>
      </c>
      <c r="H58" s="46">
        <v>0</v>
      </c>
      <c r="I58" s="46">
        <v>8708</v>
      </c>
      <c r="J58" s="188">
        <v>0.17495077751436494</v>
      </c>
    </row>
    <row r="59" spans="1:11" x14ac:dyDescent="0.3">
      <c r="A59" s="63" t="s">
        <v>56</v>
      </c>
      <c r="B59" s="46">
        <v>258111</v>
      </c>
      <c r="C59" s="46"/>
      <c r="D59" s="174">
        <v>31200</v>
      </c>
      <c r="E59" s="46">
        <v>824195</v>
      </c>
      <c r="F59" s="185">
        <v>3.1931804533708368</v>
      </c>
      <c r="G59" s="46">
        <v>69984</v>
      </c>
      <c r="H59" s="46">
        <v>859</v>
      </c>
      <c r="I59" s="46">
        <v>70843</v>
      </c>
      <c r="J59" s="188">
        <v>0.27446718659801406</v>
      </c>
    </row>
    <row r="60" spans="1:11" x14ac:dyDescent="0.3">
      <c r="A60" s="63" t="s">
        <v>57</v>
      </c>
      <c r="B60" s="46">
        <v>133777</v>
      </c>
      <c r="C60" s="46"/>
      <c r="D60" s="174">
        <v>15912</v>
      </c>
      <c r="E60" s="46">
        <v>331922</v>
      </c>
      <c r="F60" s="185">
        <v>2.4811589436151209</v>
      </c>
      <c r="G60" s="46">
        <v>24707</v>
      </c>
      <c r="H60" s="46">
        <v>137</v>
      </c>
      <c r="I60" s="46">
        <v>24844</v>
      </c>
      <c r="J60" s="188">
        <v>0.18571204317633075</v>
      </c>
    </row>
    <row r="61" spans="1:11" x14ac:dyDescent="0.3">
      <c r="A61" s="63" t="s">
        <v>252</v>
      </c>
      <c r="B61" s="46">
        <v>4462</v>
      </c>
      <c r="C61" s="46"/>
      <c r="D61" s="174">
        <v>2340</v>
      </c>
      <c r="E61" s="46">
        <v>3482</v>
      </c>
      <c r="F61" s="185">
        <v>0.78036754818467058</v>
      </c>
      <c r="G61" s="46">
        <v>1487</v>
      </c>
      <c r="H61" s="46">
        <v>0</v>
      </c>
      <c r="I61" s="46">
        <v>1487</v>
      </c>
      <c r="J61" s="188">
        <v>0.33325862841774989</v>
      </c>
    </row>
    <row r="62" spans="1:11" x14ac:dyDescent="0.3">
      <c r="A62" s="63" t="s">
        <v>253</v>
      </c>
      <c r="B62" s="46">
        <v>111021</v>
      </c>
      <c r="C62" s="46"/>
      <c r="D62" s="174">
        <v>19396</v>
      </c>
      <c r="E62" s="46">
        <v>678281</v>
      </c>
      <c r="F62" s="185">
        <v>6.1094837913547888</v>
      </c>
      <c r="G62" s="46">
        <v>174139</v>
      </c>
      <c r="H62" s="46">
        <v>0</v>
      </c>
      <c r="I62" s="46">
        <v>174139</v>
      </c>
      <c r="J62" s="188">
        <v>1.5685230722115635</v>
      </c>
    </row>
    <row r="63" spans="1:11" x14ac:dyDescent="0.3">
      <c r="A63" s="63" t="s">
        <v>58</v>
      </c>
      <c r="B63" s="46">
        <v>22330</v>
      </c>
      <c r="C63" s="46"/>
      <c r="D63" s="174">
        <v>3517</v>
      </c>
      <c r="E63" s="46">
        <v>63348</v>
      </c>
      <c r="F63" s="185">
        <v>2.8369010300044781</v>
      </c>
      <c r="G63" s="46">
        <v>882</v>
      </c>
      <c r="H63" s="46">
        <v>0</v>
      </c>
      <c r="I63" s="46">
        <v>882</v>
      </c>
      <c r="J63" s="188">
        <v>3.9498432601880878E-2</v>
      </c>
    </row>
    <row r="64" spans="1:11" x14ac:dyDescent="0.3">
      <c r="A64" s="63" t="s">
        <v>65</v>
      </c>
      <c r="B64" s="46">
        <v>59830</v>
      </c>
      <c r="C64" s="46"/>
      <c r="D64" s="174">
        <v>14300</v>
      </c>
      <c r="E64" s="46">
        <v>154014</v>
      </c>
      <c r="F64" s="185">
        <v>2.5741935483870968</v>
      </c>
      <c r="G64" s="46">
        <v>52677</v>
      </c>
      <c r="H64" s="46">
        <v>0</v>
      </c>
      <c r="I64" s="46">
        <v>52677</v>
      </c>
      <c r="J64" s="188">
        <v>0.88044459301353839</v>
      </c>
    </row>
    <row r="65" spans="1:11" x14ac:dyDescent="0.3">
      <c r="A65" s="74" t="s">
        <v>254</v>
      </c>
      <c r="B65" s="46">
        <v>48860</v>
      </c>
      <c r="C65" s="46"/>
      <c r="D65" s="174">
        <v>5782</v>
      </c>
      <c r="E65" s="46">
        <v>92466</v>
      </c>
      <c r="F65" s="185">
        <v>1.8924682767089644</v>
      </c>
      <c r="G65" s="46">
        <v>1892</v>
      </c>
      <c r="H65" s="46">
        <v>80</v>
      </c>
      <c r="I65" s="46">
        <v>1972</v>
      </c>
      <c r="J65" s="188">
        <v>4.0360212853049526E-2</v>
      </c>
    </row>
    <row r="66" spans="1:11" x14ac:dyDescent="0.3">
      <c r="A66" s="63" t="s">
        <v>59</v>
      </c>
      <c r="B66" s="46">
        <v>943</v>
      </c>
      <c r="C66" s="46"/>
      <c r="D66" s="224" t="s">
        <v>292</v>
      </c>
      <c r="E66" s="224" t="s">
        <v>292</v>
      </c>
      <c r="F66" s="225" t="s">
        <v>292</v>
      </c>
      <c r="G66" s="225" t="s">
        <v>292</v>
      </c>
      <c r="H66" s="225" t="s">
        <v>292</v>
      </c>
      <c r="I66" s="225" t="s">
        <v>292</v>
      </c>
      <c r="J66" s="225" t="s">
        <v>292</v>
      </c>
    </row>
    <row r="67" spans="1:11" x14ac:dyDescent="0.3">
      <c r="A67" s="63" t="s">
        <v>255</v>
      </c>
      <c r="B67" s="46">
        <v>46582</v>
      </c>
      <c r="C67" s="46"/>
      <c r="D67" s="174">
        <v>8320</v>
      </c>
      <c r="E67" s="46">
        <v>105898</v>
      </c>
      <c r="F67" s="185">
        <v>2.2733673951311664</v>
      </c>
      <c r="G67" s="46">
        <v>11300</v>
      </c>
      <c r="H67" s="46">
        <v>350</v>
      </c>
      <c r="I67" s="46">
        <v>11650</v>
      </c>
      <c r="J67" s="188">
        <v>0.25009660383839249</v>
      </c>
    </row>
    <row r="68" spans="1:11" x14ac:dyDescent="0.3">
      <c r="A68" s="63" t="s">
        <v>256</v>
      </c>
      <c r="B68" s="46">
        <v>38798</v>
      </c>
      <c r="C68" s="46"/>
      <c r="D68" s="174">
        <v>10612</v>
      </c>
      <c r="E68" s="46">
        <v>174601</v>
      </c>
      <c r="F68" s="185">
        <v>4.5002577452446006</v>
      </c>
      <c r="G68" s="46">
        <v>15837</v>
      </c>
      <c r="H68" s="46">
        <v>555</v>
      </c>
      <c r="I68" s="46">
        <v>16392</v>
      </c>
      <c r="J68" s="188">
        <v>0.4224960049487087</v>
      </c>
    </row>
    <row r="69" spans="1:11" x14ac:dyDescent="0.3">
      <c r="A69" s="63" t="s">
        <v>257</v>
      </c>
      <c r="B69" s="46">
        <v>26427</v>
      </c>
      <c r="C69" s="46"/>
      <c r="D69" s="174">
        <v>3764</v>
      </c>
      <c r="E69" s="46">
        <v>67170</v>
      </c>
      <c r="F69" s="185">
        <v>2.5417186967873766</v>
      </c>
      <c r="G69" s="46">
        <v>11316</v>
      </c>
      <c r="H69" s="46">
        <v>447</v>
      </c>
      <c r="I69" s="46">
        <v>11763</v>
      </c>
      <c r="J69" s="188">
        <v>0.4451129526620502</v>
      </c>
    </row>
    <row r="70" spans="1:11" x14ac:dyDescent="0.3">
      <c r="A70" s="63" t="s">
        <v>258</v>
      </c>
      <c r="B70" s="46">
        <v>10982</v>
      </c>
      <c r="C70" s="46"/>
      <c r="D70" s="174">
        <v>2236</v>
      </c>
      <c r="E70" s="46">
        <v>67816</v>
      </c>
      <c r="F70" s="185">
        <v>6.1751957749043891</v>
      </c>
      <c r="G70" s="46">
        <v>308</v>
      </c>
      <c r="H70" s="46">
        <v>12</v>
      </c>
      <c r="I70" s="46">
        <v>320</v>
      </c>
      <c r="J70" s="188">
        <v>2.91385904206884E-2</v>
      </c>
    </row>
    <row r="71" spans="1:11" x14ac:dyDescent="0.3">
      <c r="A71" s="63" t="s">
        <v>60</v>
      </c>
      <c r="B71" s="46">
        <v>15460</v>
      </c>
      <c r="C71" s="46"/>
      <c r="D71" s="174">
        <v>3068</v>
      </c>
      <c r="E71" s="46">
        <v>69004</v>
      </c>
      <c r="F71" s="185">
        <v>4.4633893919793017</v>
      </c>
      <c r="G71" s="46">
        <v>3200</v>
      </c>
      <c r="H71" s="46">
        <v>0</v>
      </c>
      <c r="I71" s="46">
        <v>3200</v>
      </c>
      <c r="J71" s="188">
        <v>0.20698576972833119</v>
      </c>
    </row>
    <row r="72" spans="1:11" x14ac:dyDescent="0.3">
      <c r="A72" s="75" t="s">
        <v>259</v>
      </c>
      <c r="B72" s="46">
        <v>14134</v>
      </c>
      <c r="C72" s="46"/>
      <c r="D72" s="174">
        <v>7956</v>
      </c>
      <c r="E72" s="46">
        <v>39858</v>
      </c>
      <c r="F72" s="185">
        <v>2.8200084901655584</v>
      </c>
      <c r="G72" s="46">
        <v>2250</v>
      </c>
      <c r="H72" s="46">
        <v>0</v>
      </c>
      <c r="I72" s="46">
        <v>2250</v>
      </c>
      <c r="J72" s="188">
        <v>0.15919060421678222</v>
      </c>
    </row>
    <row r="73" spans="1:11" x14ac:dyDescent="0.3">
      <c r="A73" s="76" t="s">
        <v>61</v>
      </c>
      <c r="B73" s="68">
        <v>4683219</v>
      </c>
      <c r="C73" s="68" t="s">
        <v>219</v>
      </c>
      <c r="D73" s="68">
        <v>803820</v>
      </c>
      <c r="E73" s="68">
        <v>16227594</v>
      </c>
      <c r="F73" s="186">
        <v>3.4650512820348567</v>
      </c>
      <c r="G73" s="68">
        <v>3963484</v>
      </c>
      <c r="H73" s="68">
        <v>339502</v>
      </c>
      <c r="I73" s="68">
        <v>4302986</v>
      </c>
      <c r="J73" s="189">
        <v>0.91880947698580828</v>
      </c>
    </row>
    <row r="74" spans="1:11" s="61" customFormat="1" x14ac:dyDescent="0.3">
      <c r="A74" s="427" t="s">
        <v>81</v>
      </c>
      <c r="B74" s="61" t="s">
        <v>329</v>
      </c>
      <c r="E74" s="174"/>
      <c r="F74" s="61">
        <v>4.21</v>
      </c>
      <c r="H74" s="174"/>
      <c r="J74" s="110" t="s">
        <v>291</v>
      </c>
      <c r="K74" s="62"/>
    </row>
    <row r="75" spans="1:11" s="45" customFormat="1" x14ac:dyDescent="0.3">
      <c r="B75" s="45" t="s">
        <v>220</v>
      </c>
      <c r="E75" s="174"/>
      <c r="H75" s="174"/>
      <c r="J75" s="183"/>
      <c r="K75" s="67"/>
    </row>
    <row r="79" spans="1:11" x14ac:dyDescent="0.3">
      <c r="A79" s="3" t="s">
        <v>332</v>
      </c>
    </row>
    <row r="80" spans="1:11" x14ac:dyDescent="0.3">
      <c r="A80" s="3" t="s">
        <v>331</v>
      </c>
    </row>
  </sheetData>
  <mergeCells count="7">
    <mergeCell ref="E3:F3"/>
    <mergeCell ref="G3:J3"/>
    <mergeCell ref="A1:J2"/>
    <mergeCell ref="A3:A4"/>
    <mergeCell ref="B3:B4"/>
    <mergeCell ref="D3:D4"/>
    <mergeCell ref="C3:C4"/>
  </mergeCells>
  <phoneticPr fontId="0" type="noConversion"/>
  <printOptions horizontalCentered="1" verticalCentered="1" gridLines="1"/>
  <pageMargins left="0.75" right="0.75" top="0.75" bottom="0.86" header="0.5" footer="0.5"/>
  <pageSetup scale="87" orientation="landscape" r:id="rId1"/>
  <headerFooter alignWithMargins="0">
    <oddFooter>&amp;C&amp;"Garamond,Regular"&amp;P</oddFooter>
  </headerFooter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81"/>
  <sheetViews>
    <sheetView zoomScaleNormal="100" workbookViewId="0">
      <pane xSplit="3" ySplit="4" topLeftCell="D62" activePane="bottomRight" state="frozen"/>
      <selection pane="topRight" activeCell="D1" sqref="D1"/>
      <selection pane="bottomLeft" activeCell="A5" sqref="A5"/>
      <selection pane="bottomRight" activeCell="M68" sqref="M68"/>
    </sheetView>
  </sheetViews>
  <sheetFormatPr defaultRowHeight="13" x14ac:dyDescent="0.3"/>
  <cols>
    <col min="1" max="1" width="29.1796875" style="20" customWidth="1"/>
    <col min="2" max="2" width="9.81640625" style="20" customWidth="1"/>
    <col min="3" max="3" width="1.81640625" style="20" bestFit="1" customWidth="1"/>
    <col min="4" max="5" width="11.81640625" style="20" customWidth="1"/>
    <col min="6" max="6" width="10.54296875" style="20" customWidth="1"/>
    <col min="7" max="7" width="11.1796875" style="20" customWidth="1"/>
    <col min="8" max="8" width="9.81640625" style="20" customWidth="1"/>
    <col min="9" max="9" width="9" style="20" customWidth="1"/>
    <col min="10" max="11" width="9.81640625" style="20" customWidth="1"/>
    <col min="12" max="12" width="9.81640625" style="175" customWidth="1"/>
    <col min="13" max="13" width="9.1796875" style="134"/>
    <col min="14" max="16384" width="8.7265625" style="20"/>
  </cols>
  <sheetData>
    <row r="1" spans="1:13" ht="12.5" customHeight="1" x14ac:dyDescent="0.25">
      <c r="A1" s="495" t="s">
        <v>99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1:13" ht="12.5" customHeight="1" x14ac:dyDescent="0.25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</row>
    <row r="3" spans="1:13" s="77" customFormat="1" x14ac:dyDescent="0.3">
      <c r="A3" s="500" t="s">
        <v>23</v>
      </c>
      <c r="B3" s="501" t="s">
        <v>2</v>
      </c>
      <c r="C3" s="501"/>
      <c r="D3" s="499" t="s">
        <v>100</v>
      </c>
      <c r="E3" s="499"/>
      <c r="F3" s="499"/>
      <c r="G3" s="499"/>
      <c r="H3" s="499" t="s">
        <v>101</v>
      </c>
      <c r="I3" s="499"/>
      <c r="J3" s="499"/>
      <c r="K3" s="499"/>
      <c r="L3" s="499"/>
      <c r="M3" s="499"/>
    </row>
    <row r="4" spans="1:13" s="78" customFormat="1" ht="52" x14ac:dyDescent="0.3">
      <c r="A4" s="491"/>
      <c r="B4" s="493"/>
      <c r="C4" s="502"/>
      <c r="D4" s="142" t="s">
        <v>102</v>
      </c>
      <c r="E4" s="142" t="s">
        <v>103</v>
      </c>
      <c r="F4" s="142" t="s">
        <v>104</v>
      </c>
      <c r="G4" s="142" t="s">
        <v>105</v>
      </c>
      <c r="H4" s="142" t="s">
        <v>106</v>
      </c>
      <c r="I4" s="142" t="s">
        <v>290</v>
      </c>
      <c r="J4" s="142" t="s">
        <v>107</v>
      </c>
      <c r="K4" s="142" t="s">
        <v>108</v>
      </c>
      <c r="L4" s="142" t="s">
        <v>109</v>
      </c>
      <c r="M4" s="184" t="s">
        <v>286</v>
      </c>
    </row>
    <row r="5" spans="1:13" x14ac:dyDescent="0.3">
      <c r="A5" s="7" t="s">
        <v>228</v>
      </c>
      <c r="B5" s="46">
        <v>62190</v>
      </c>
      <c r="C5" s="46"/>
      <c r="D5" s="46">
        <v>42</v>
      </c>
      <c r="E5" s="185">
        <v>3.3767486734201637</v>
      </c>
      <c r="F5" s="46">
        <v>25</v>
      </c>
      <c r="G5" s="46">
        <v>67</v>
      </c>
      <c r="H5" s="46">
        <v>21127</v>
      </c>
      <c r="I5" s="185">
        <v>0.33971699630165619</v>
      </c>
      <c r="J5" s="46">
        <v>2596</v>
      </c>
      <c r="K5" s="46">
        <v>1412</v>
      </c>
      <c r="L5" s="46">
        <v>4008</v>
      </c>
      <c r="M5" s="174">
        <v>3747</v>
      </c>
    </row>
    <row r="6" spans="1:13" x14ac:dyDescent="0.3">
      <c r="A6" s="7" t="s">
        <v>31</v>
      </c>
      <c r="B6" s="46">
        <v>25605</v>
      </c>
      <c r="C6" s="46"/>
      <c r="D6" s="46">
        <v>28</v>
      </c>
      <c r="E6" s="185">
        <v>5.4676820933411436</v>
      </c>
      <c r="F6" s="46">
        <v>18</v>
      </c>
      <c r="G6" s="46">
        <v>46</v>
      </c>
      <c r="H6" s="46">
        <v>10463</v>
      </c>
      <c r="I6" s="185">
        <v>0.40863112673305996</v>
      </c>
      <c r="J6" s="46">
        <v>1388</v>
      </c>
      <c r="K6" s="46">
        <v>1225</v>
      </c>
      <c r="L6" s="46">
        <v>2613</v>
      </c>
      <c r="M6" s="174">
        <v>6571</v>
      </c>
    </row>
    <row r="7" spans="1:13" x14ac:dyDescent="0.3">
      <c r="A7" s="7" t="s">
        <v>229</v>
      </c>
      <c r="B7" s="46">
        <v>124672</v>
      </c>
      <c r="C7" s="46"/>
      <c r="D7" s="46">
        <v>125</v>
      </c>
      <c r="E7" s="185">
        <v>5.013154517453799</v>
      </c>
      <c r="F7" s="46">
        <v>45</v>
      </c>
      <c r="G7" s="46">
        <v>170</v>
      </c>
      <c r="H7" s="46">
        <v>194107</v>
      </c>
      <c r="I7" s="185">
        <v>1.5569414142710472</v>
      </c>
      <c r="J7" s="46">
        <v>308653</v>
      </c>
      <c r="K7" s="46">
        <v>287686</v>
      </c>
      <c r="L7" s="46">
        <v>596339</v>
      </c>
      <c r="M7" s="174">
        <v>29157</v>
      </c>
    </row>
    <row r="8" spans="1:13" x14ac:dyDescent="0.3">
      <c r="A8" s="7" t="s">
        <v>230</v>
      </c>
      <c r="B8" s="46">
        <v>22300</v>
      </c>
      <c r="C8" s="46"/>
      <c r="D8" s="46">
        <v>30</v>
      </c>
      <c r="E8" s="185">
        <v>6.7264573991031389</v>
      </c>
      <c r="F8" s="46">
        <v>18</v>
      </c>
      <c r="G8" s="46">
        <v>48</v>
      </c>
      <c r="H8" s="46">
        <v>5460</v>
      </c>
      <c r="I8" s="185">
        <v>0.24484304932735426</v>
      </c>
      <c r="J8" s="46">
        <v>14669</v>
      </c>
      <c r="K8" s="46">
        <v>475</v>
      </c>
      <c r="L8" s="46">
        <v>15144</v>
      </c>
      <c r="M8" s="174">
        <v>13838</v>
      </c>
    </row>
    <row r="9" spans="1:13" x14ac:dyDescent="0.3">
      <c r="A9" s="7" t="s">
        <v>32</v>
      </c>
      <c r="B9" s="46">
        <v>31585</v>
      </c>
      <c r="C9" s="46"/>
      <c r="D9" s="46">
        <v>20</v>
      </c>
      <c r="E9" s="185">
        <v>3.166059838530948</v>
      </c>
      <c r="F9" s="46">
        <v>11</v>
      </c>
      <c r="G9" s="46">
        <v>31</v>
      </c>
      <c r="H9" s="46">
        <v>6363</v>
      </c>
      <c r="I9" s="185">
        <v>0.20145638752572423</v>
      </c>
      <c r="J9" s="46">
        <v>817</v>
      </c>
      <c r="K9" s="46">
        <v>0</v>
      </c>
      <c r="L9" s="46">
        <v>817</v>
      </c>
      <c r="M9" s="174">
        <v>25550</v>
      </c>
    </row>
    <row r="10" spans="1:13" x14ac:dyDescent="0.3">
      <c r="A10" s="7" t="s">
        <v>231</v>
      </c>
      <c r="B10" s="46">
        <v>40462</v>
      </c>
      <c r="C10" s="46"/>
      <c r="D10" s="46">
        <v>19</v>
      </c>
      <c r="E10" s="185">
        <v>2.3478819633236125</v>
      </c>
      <c r="F10" s="46">
        <v>12</v>
      </c>
      <c r="G10" s="46">
        <v>31</v>
      </c>
      <c r="H10" s="46">
        <v>14628</v>
      </c>
      <c r="I10" s="185">
        <v>0.36152439325787156</v>
      </c>
      <c r="J10" s="46">
        <v>1659</v>
      </c>
      <c r="K10" s="46">
        <v>200</v>
      </c>
      <c r="L10" s="46">
        <v>1859</v>
      </c>
      <c r="M10" s="176">
        <v>10000</v>
      </c>
    </row>
    <row r="11" spans="1:13" x14ac:dyDescent="0.3">
      <c r="A11" s="7" t="s">
        <v>232</v>
      </c>
      <c r="B11" s="46">
        <v>37253</v>
      </c>
      <c r="C11" s="46"/>
      <c r="D11" s="46">
        <v>27</v>
      </c>
      <c r="E11" s="185">
        <v>3.6238692185864227</v>
      </c>
      <c r="F11" s="46">
        <v>32</v>
      </c>
      <c r="G11" s="46">
        <v>59</v>
      </c>
      <c r="H11" s="46">
        <v>16269</v>
      </c>
      <c r="I11" s="185">
        <v>0.43671650605320378</v>
      </c>
      <c r="J11" s="46">
        <v>2278</v>
      </c>
      <c r="K11" s="46">
        <v>845</v>
      </c>
      <c r="L11" s="46">
        <v>3123</v>
      </c>
      <c r="M11" s="174">
        <v>3929</v>
      </c>
    </row>
    <row r="12" spans="1:13" x14ac:dyDescent="0.3">
      <c r="A12" s="7" t="s">
        <v>33</v>
      </c>
      <c r="B12" s="46">
        <v>13308</v>
      </c>
      <c r="C12" s="46"/>
      <c r="D12" s="46">
        <v>18</v>
      </c>
      <c r="E12" s="185">
        <v>6.7628494138863839</v>
      </c>
      <c r="F12" s="46">
        <v>15</v>
      </c>
      <c r="G12" s="46">
        <v>33</v>
      </c>
      <c r="H12" s="46">
        <v>6071</v>
      </c>
      <c r="I12" s="185">
        <v>0.45619176435226932</v>
      </c>
      <c r="J12" s="46">
        <v>4685</v>
      </c>
      <c r="K12" s="46">
        <v>4879</v>
      </c>
      <c r="L12" s="46">
        <v>9564</v>
      </c>
      <c r="M12" s="174">
        <v>20070</v>
      </c>
    </row>
    <row r="13" spans="1:13" x14ac:dyDescent="0.3">
      <c r="A13" s="7" t="s">
        <v>233</v>
      </c>
      <c r="B13" s="46">
        <v>127185</v>
      </c>
      <c r="C13" s="46"/>
      <c r="D13" s="46">
        <v>116</v>
      </c>
      <c r="E13" s="185">
        <v>4.560286197271691</v>
      </c>
      <c r="F13" s="46">
        <v>94</v>
      </c>
      <c r="G13" s="46">
        <v>210</v>
      </c>
      <c r="H13" s="46">
        <v>60362</v>
      </c>
      <c r="I13" s="185">
        <v>0.47459999213743759</v>
      </c>
      <c r="J13" s="46">
        <v>35976</v>
      </c>
      <c r="K13" s="46">
        <v>67755</v>
      </c>
      <c r="L13" s="46">
        <v>103731</v>
      </c>
      <c r="M13" s="174">
        <v>10081</v>
      </c>
    </row>
    <row r="14" spans="1:13" x14ac:dyDescent="0.3">
      <c r="A14" s="7" t="s">
        <v>34</v>
      </c>
      <c r="B14" s="46">
        <v>203112</v>
      </c>
      <c r="C14" s="46"/>
      <c r="D14" s="46">
        <v>216</v>
      </c>
      <c r="E14" s="185">
        <v>5.3172633817795107</v>
      </c>
      <c r="F14" s="46">
        <v>181</v>
      </c>
      <c r="G14" s="46">
        <v>397</v>
      </c>
      <c r="H14" s="46">
        <v>172721</v>
      </c>
      <c r="I14" s="185">
        <v>0.8503731931151286</v>
      </c>
      <c r="J14" s="46">
        <v>421929</v>
      </c>
      <c r="K14" s="46">
        <v>828313</v>
      </c>
      <c r="L14" s="46">
        <v>1250242</v>
      </c>
      <c r="M14" s="174">
        <v>104845</v>
      </c>
    </row>
    <row r="15" spans="1:13" x14ac:dyDescent="0.3">
      <c r="A15" s="7" t="s">
        <v>35</v>
      </c>
      <c r="B15" s="46">
        <v>9960</v>
      </c>
      <c r="C15" s="46"/>
      <c r="D15" s="46">
        <v>5</v>
      </c>
      <c r="E15" s="185">
        <v>2.5100401606425704</v>
      </c>
      <c r="F15" s="46">
        <v>5</v>
      </c>
      <c r="G15" s="46">
        <v>10</v>
      </c>
      <c r="H15" s="46">
        <v>3793</v>
      </c>
      <c r="I15" s="185">
        <v>0.38082329317269076</v>
      </c>
      <c r="J15" s="46">
        <v>368</v>
      </c>
      <c r="K15" s="46">
        <v>0</v>
      </c>
      <c r="L15" s="46">
        <v>368</v>
      </c>
      <c r="M15" s="174">
        <v>3845</v>
      </c>
    </row>
    <row r="16" spans="1:13" x14ac:dyDescent="0.3">
      <c r="A16" s="7" t="s">
        <v>36</v>
      </c>
      <c r="B16" s="46">
        <v>6968</v>
      </c>
      <c r="C16" s="46"/>
      <c r="D16" s="46">
        <v>19</v>
      </c>
      <c r="E16" s="185">
        <v>13.633754305396097</v>
      </c>
      <c r="F16" s="46">
        <v>24</v>
      </c>
      <c r="G16" s="46">
        <v>43</v>
      </c>
      <c r="H16" s="46">
        <v>3400</v>
      </c>
      <c r="I16" s="185">
        <v>0.48794489092996557</v>
      </c>
      <c r="J16" s="46">
        <v>1539</v>
      </c>
      <c r="K16" s="46">
        <v>4036</v>
      </c>
      <c r="L16" s="46">
        <v>5575</v>
      </c>
      <c r="M16" s="174">
        <v>21360</v>
      </c>
    </row>
    <row r="17" spans="1:13" x14ac:dyDescent="0.3">
      <c r="A17" s="7" t="s">
        <v>234</v>
      </c>
      <c r="B17" s="46">
        <v>9608</v>
      </c>
      <c r="C17" s="46"/>
      <c r="D17" s="46">
        <v>25</v>
      </c>
      <c r="E17" s="185">
        <v>13.009991673605329</v>
      </c>
      <c r="F17" s="46">
        <v>9</v>
      </c>
      <c r="G17" s="46">
        <v>34</v>
      </c>
      <c r="H17" s="46">
        <v>6991</v>
      </c>
      <c r="I17" s="185">
        <v>0.72762281432139886</v>
      </c>
      <c r="J17" s="46">
        <v>1309</v>
      </c>
      <c r="K17" s="46">
        <v>0</v>
      </c>
      <c r="L17" s="46">
        <v>1309</v>
      </c>
      <c r="M17" s="176">
        <v>2788</v>
      </c>
    </row>
    <row r="18" spans="1:13" x14ac:dyDescent="0.3">
      <c r="A18" s="7" t="s">
        <v>235</v>
      </c>
      <c r="B18" s="46">
        <v>15944</v>
      </c>
      <c r="C18" s="46"/>
      <c r="D18" s="46">
        <v>40</v>
      </c>
      <c r="E18" s="185">
        <v>12.543903662819869</v>
      </c>
      <c r="F18" s="46">
        <v>13</v>
      </c>
      <c r="G18" s="46">
        <v>53</v>
      </c>
      <c r="H18" s="46">
        <v>9508</v>
      </c>
      <c r="I18" s="185">
        <v>0.59633718013045656</v>
      </c>
      <c r="J18" s="46">
        <v>9864</v>
      </c>
      <c r="K18" s="46">
        <v>2834</v>
      </c>
      <c r="L18" s="46">
        <v>12698</v>
      </c>
      <c r="M18" s="174">
        <v>2803</v>
      </c>
    </row>
    <row r="19" spans="1:13" x14ac:dyDescent="0.3">
      <c r="A19" s="7" t="s">
        <v>236</v>
      </c>
      <c r="B19" s="46">
        <v>19572</v>
      </c>
      <c r="C19" s="46"/>
      <c r="D19" s="46">
        <v>31</v>
      </c>
      <c r="E19" s="185">
        <v>7.9194768035969751</v>
      </c>
      <c r="F19" s="46">
        <v>25</v>
      </c>
      <c r="G19" s="46">
        <v>56</v>
      </c>
      <c r="H19" s="46">
        <v>10858</v>
      </c>
      <c r="I19" s="185">
        <v>0.55477212344165139</v>
      </c>
      <c r="J19" s="46">
        <v>4264</v>
      </c>
      <c r="K19" s="46">
        <v>6111</v>
      </c>
      <c r="L19" s="46">
        <v>10375</v>
      </c>
      <c r="M19" s="174">
        <v>6281</v>
      </c>
    </row>
    <row r="20" spans="1:13" x14ac:dyDescent="0.3">
      <c r="A20" s="7" t="s">
        <v>62</v>
      </c>
      <c r="B20" s="46">
        <v>27436</v>
      </c>
      <c r="C20" s="46"/>
      <c r="D20" s="46">
        <v>78</v>
      </c>
      <c r="E20" s="185">
        <v>14.214900131214463</v>
      </c>
      <c r="F20" s="46">
        <v>31</v>
      </c>
      <c r="G20" s="46">
        <v>109</v>
      </c>
      <c r="H20" s="46">
        <v>21972</v>
      </c>
      <c r="I20" s="185">
        <v>0.80084560431549789</v>
      </c>
      <c r="J20" s="46">
        <v>603</v>
      </c>
      <c r="K20" s="46">
        <v>1512</v>
      </c>
      <c r="L20" s="46">
        <v>2115</v>
      </c>
      <c r="M20" s="174">
        <v>3081</v>
      </c>
    </row>
    <row r="21" spans="1:13" x14ac:dyDescent="0.3">
      <c r="A21" s="7" t="s">
        <v>237</v>
      </c>
      <c r="B21" s="46">
        <v>440956</v>
      </c>
      <c r="C21" s="46"/>
      <c r="D21" s="46">
        <v>747</v>
      </c>
      <c r="E21" s="185">
        <v>8.470232857700088</v>
      </c>
      <c r="F21" s="46">
        <v>394</v>
      </c>
      <c r="G21" s="46">
        <v>1141</v>
      </c>
      <c r="H21" s="46">
        <v>552297</v>
      </c>
      <c r="I21" s="185">
        <v>1.252499115558015</v>
      </c>
      <c r="J21" s="46">
        <v>98559</v>
      </c>
      <c r="K21" s="46">
        <v>1799907</v>
      </c>
      <c r="L21" s="46">
        <v>1898466</v>
      </c>
      <c r="M21" s="174">
        <v>752685</v>
      </c>
    </row>
    <row r="22" spans="1:13" x14ac:dyDescent="0.3">
      <c r="A22" s="7" t="s">
        <v>238</v>
      </c>
      <c r="B22" s="46">
        <v>7037</v>
      </c>
      <c r="C22" s="46"/>
      <c r="D22" s="46">
        <v>10</v>
      </c>
      <c r="E22" s="185">
        <v>7.1053005542134429</v>
      </c>
      <c r="F22" s="46">
        <v>8</v>
      </c>
      <c r="G22" s="46">
        <v>18</v>
      </c>
      <c r="H22" s="46">
        <v>4150</v>
      </c>
      <c r="I22" s="185">
        <v>0.5897399459997158</v>
      </c>
      <c r="J22" s="46">
        <v>395</v>
      </c>
      <c r="K22" s="46">
        <v>0</v>
      </c>
      <c r="L22" s="46">
        <v>395</v>
      </c>
      <c r="M22" s="176">
        <v>2916</v>
      </c>
    </row>
    <row r="23" spans="1:13" x14ac:dyDescent="0.3">
      <c r="A23" s="7" t="s">
        <v>239</v>
      </c>
      <c r="B23" s="46">
        <v>33443</v>
      </c>
      <c r="C23" s="46"/>
      <c r="D23" s="46">
        <v>35</v>
      </c>
      <c r="E23" s="185">
        <v>5.2327841401788113</v>
      </c>
      <c r="F23" s="46">
        <v>19</v>
      </c>
      <c r="G23" s="46">
        <v>54</v>
      </c>
      <c r="H23" s="46">
        <v>18178</v>
      </c>
      <c r="I23" s="185">
        <v>0.54355171485811682</v>
      </c>
      <c r="J23" s="46">
        <v>1653</v>
      </c>
      <c r="K23" s="46">
        <v>369</v>
      </c>
      <c r="L23" s="46">
        <v>2022</v>
      </c>
      <c r="M23" s="176">
        <v>239</v>
      </c>
    </row>
    <row r="24" spans="1:13" x14ac:dyDescent="0.3">
      <c r="A24" s="7" t="s">
        <v>289</v>
      </c>
      <c r="B24" s="46">
        <v>20156</v>
      </c>
      <c r="C24" s="46"/>
      <c r="D24" s="46">
        <v>22</v>
      </c>
      <c r="E24" s="185">
        <v>5.457432030164715</v>
      </c>
      <c r="F24" s="46">
        <v>13</v>
      </c>
      <c r="G24" s="46">
        <v>35</v>
      </c>
      <c r="H24" s="46">
        <v>7127</v>
      </c>
      <c r="I24" s="185">
        <v>0.35359198253621749</v>
      </c>
      <c r="J24" s="46">
        <v>981</v>
      </c>
      <c r="K24" s="46">
        <v>1824</v>
      </c>
      <c r="L24" s="46">
        <v>2805</v>
      </c>
      <c r="M24" s="174">
        <v>7347</v>
      </c>
    </row>
    <row r="25" spans="1:13" x14ac:dyDescent="0.3">
      <c r="A25" s="7" t="s">
        <v>240</v>
      </c>
      <c r="B25" s="46">
        <v>22482</v>
      </c>
      <c r="C25" s="46"/>
      <c r="D25" s="46">
        <v>26</v>
      </c>
      <c r="E25" s="185">
        <v>5.7824037007383682</v>
      </c>
      <c r="F25" s="46">
        <v>14</v>
      </c>
      <c r="G25" s="46">
        <v>40</v>
      </c>
      <c r="H25" s="46">
        <v>7939</v>
      </c>
      <c r="I25" s="185">
        <v>0.35312694600124545</v>
      </c>
      <c r="J25" s="46">
        <v>602</v>
      </c>
      <c r="K25" s="46">
        <v>19493</v>
      </c>
      <c r="L25" s="46">
        <v>20095</v>
      </c>
      <c r="M25" s="174">
        <v>25704</v>
      </c>
    </row>
    <row r="26" spans="1:13" x14ac:dyDescent="0.3">
      <c r="A26" s="7" t="s">
        <v>37</v>
      </c>
      <c r="B26" s="46">
        <v>70941</v>
      </c>
      <c r="C26" s="46"/>
      <c r="D26" s="46">
        <v>68</v>
      </c>
      <c r="E26" s="185">
        <v>4.792715073088905</v>
      </c>
      <c r="F26" s="46">
        <v>25</v>
      </c>
      <c r="G26" s="46">
        <v>93</v>
      </c>
      <c r="H26" s="46">
        <v>32779</v>
      </c>
      <c r="I26" s="185">
        <v>0.46206002170818006</v>
      </c>
      <c r="J26" s="46">
        <v>4030</v>
      </c>
      <c r="K26" s="46">
        <v>59613</v>
      </c>
      <c r="L26" s="46">
        <v>63643</v>
      </c>
      <c r="M26" s="174">
        <v>16927</v>
      </c>
    </row>
    <row r="27" spans="1:13" x14ac:dyDescent="0.3">
      <c r="A27" s="7" t="s">
        <v>241</v>
      </c>
      <c r="B27" s="46">
        <v>32721</v>
      </c>
      <c r="C27" s="46"/>
      <c r="D27" s="46">
        <v>72</v>
      </c>
      <c r="E27" s="185">
        <v>11.002108737508022</v>
      </c>
      <c r="F27" s="46">
        <v>51</v>
      </c>
      <c r="G27" s="46">
        <v>123</v>
      </c>
      <c r="H27" s="46">
        <v>19499</v>
      </c>
      <c r="I27" s="185">
        <v>0.59591699520185815</v>
      </c>
      <c r="J27" s="46">
        <v>2248</v>
      </c>
      <c r="K27" s="46">
        <v>6192</v>
      </c>
      <c r="L27" s="46">
        <v>8440</v>
      </c>
      <c r="M27" s="174">
        <v>66078</v>
      </c>
    </row>
    <row r="28" spans="1:13" x14ac:dyDescent="0.3">
      <c r="A28" s="7" t="s">
        <v>38</v>
      </c>
      <c r="B28" s="46">
        <v>15902</v>
      </c>
      <c r="C28" s="46"/>
      <c r="D28" s="46">
        <v>34</v>
      </c>
      <c r="E28" s="185">
        <v>10.690479185008174</v>
      </c>
      <c r="F28" s="46">
        <v>20</v>
      </c>
      <c r="G28" s="46">
        <v>54</v>
      </c>
      <c r="H28" s="46">
        <v>37770</v>
      </c>
      <c r="I28" s="185">
        <v>2.3751729342221104</v>
      </c>
      <c r="J28" s="46">
        <v>1066</v>
      </c>
      <c r="K28" s="46">
        <v>12646</v>
      </c>
      <c r="L28" s="46">
        <v>13712</v>
      </c>
      <c r="M28" s="174">
        <v>9046</v>
      </c>
    </row>
    <row r="29" spans="1:13" x14ac:dyDescent="0.3">
      <c r="A29" s="7" t="s">
        <v>242</v>
      </c>
      <c r="B29" s="46">
        <v>31582</v>
      </c>
      <c r="C29" s="46"/>
      <c r="D29" s="46">
        <v>32</v>
      </c>
      <c r="E29" s="185">
        <v>5.0661769362294979</v>
      </c>
      <c r="F29" s="46">
        <v>21</v>
      </c>
      <c r="G29" s="46">
        <v>53</v>
      </c>
      <c r="H29" s="46">
        <v>19577</v>
      </c>
      <c r="I29" s="185">
        <v>0.61987841175353053</v>
      </c>
      <c r="J29" s="46">
        <v>2524</v>
      </c>
      <c r="K29" s="46">
        <v>911</v>
      </c>
      <c r="L29" s="46">
        <v>3435</v>
      </c>
      <c r="M29" s="174">
        <v>5487</v>
      </c>
    </row>
    <row r="30" spans="1:13" x14ac:dyDescent="0.3">
      <c r="A30" s="7" t="s">
        <v>39</v>
      </c>
      <c r="B30" s="46">
        <v>434051</v>
      </c>
      <c r="C30" s="46"/>
      <c r="D30" s="46">
        <v>401</v>
      </c>
      <c r="E30" s="185">
        <v>4.6192728504254115</v>
      </c>
      <c r="F30" s="46">
        <v>246</v>
      </c>
      <c r="G30" s="46">
        <v>647</v>
      </c>
      <c r="H30" s="46">
        <v>264426</v>
      </c>
      <c r="I30" s="185">
        <v>0.60920490910054348</v>
      </c>
      <c r="J30" s="46">
        <v>32900</v>
      </c>
      <c r="K30" s="46">
        <v>337737</v>
      </c>
      <c r="L30" s="46">
        <v>370637</v>
      </c>
      <c r="M30" s="174">
        <v>207602</v>
      </c>
    </row>
    <row r="31" spans="1:13" x14ac:dyDescent="0.3">
      <c r="A31" s="7" t="s">
        <v>243</v>
      </c>
      <c r="B31" s="46">
        <v>10002</v>
      </c>
      <c r="C31" s="46"/>
      <c r="D31" s="46">
        <v>7</v>
      </c>
      <c r="E31" s="185">
        <v>3.4993001399720058</v>
      </c>
      <c r="F31" s="46">
        <v>6</v>
      </c>
      <c r="G31" s="46">
        <v>13</v>
      </c>
      <c r="H31" s="46">
        <v>6768</v>
      </c>
      <c r="I31" s="185">
        <v>0.67666466706658668</v>
      </c>
      <c r="J31" s="46">
        <v>20</v>
      </c>
      <c r="K31" s="46">
        <v>1</v>
      </c>
      <c r="L31" s="46">
        <v>21</v>
      </c>
      <c r="M31" s="176">
        <v>904</v>
      </c>
    </row>
    <row r="32" spans="1:13" x14ac:dyDescent="0.3">
      <c r="A32" s="7" t="s">
        <v>63</v>
      </c>
      <c r="B32" s="46">
        <v>1218</v>
      </c>
      <c r="C32" s="46"/>
      <c r="D32" s="46">
        <v>20</v>
      </c>
      <c r="E32" s="185">
        <v>82.101806239737272</v>
      </c>
      <c r="F32" s="46">
        <v>2</v>
      </c>
      <c r="G32" s="46">
        <v>22</v>
      </c>
      <c r="H32" s="46">
        <v>6784</v>
      </c>
      <c r="I32" s="185">
        <v>5.569786535303777</v>
      </c>
      <c r="J32" s="348" t="s">
        <v>320</v>
      </c>
      <c r="K32" s="225" t="s">
        <v>270</v>
      </c>
      <c r="L32" s="46">
        <v>0</v>
      </c>
      <c r="M32" s="176">
        <v>1034</v>
      </c>
    </row>
    <row r="33" spans="1:13" x14ac:dyDescent="0.3">
      <c r="A33" s="7" t="s">
        <v>40</v>
      </c>
      <c r="B33" s="46">
        <v>242782</v>
      </c>
      <c r="C33" s="46"/>
      <c r="D33" s="46">
        <v>296</v>
      </c>
      <c r="E33" s="185">
        <v>6.0960038223591537</v>
      </c>
      <c r="F33" s="46">
        <v>140</v>
      </c>
      <c r="G33" s="46">
        <v>436</v>
      </c>
      <c r="H33" s="46">
        <v>425083</v>
      </c>
      <c r="I33" s="185">
        <v>1.750883508662092</v>
      </c>
      <c r="J33" s="46">
        <v>25771</v>
      </c>
      <c r="K33" s="46">
        <v>239012</v>
      </c>
      <c r="L33" s="46">
        <v>264783</v>
      </c>
      <c r="M33" s="174">
        <v>352344</v>
      </c>
    </row>
    <row r="34" spans="1:13" x14ac:dyDescent="0.3">
      <c r="A34" s="7" t="s">
        <v>41</v>
      </c>
      <c r="B34" s="46">
        <v>98115</v>
      </c>
      <c r="C34" s="46"/>
      <c r="D34" s="46">
        <v>196</v>
      </c>
      <c r="E34" s="185">
        <v>9.9882790602863984</v>
      </c>
      <c r="F34" s="46">
        <v>84</v>
      </c>
      <c r="G34" s="46">
        <v>280</v>
      </c>
      <c r="H34" s="46">
        <v>86489</v>
      </c>
      <c r="I34" s="185">
        <v>0.881506395556235</v>
      </c>
      <c r="J34" s="46">
        <v>181487</v>
      </c>
      <c r="K34" s="46">
        <v>118820</v>
      </c>
      <c r="L34" s="46">
        <v>300307</v>
      </c>
      <c r="M34" s="174">
        <v>79776</v>
      </c>
    </row>
    <row r="35" spans="1:13" x14ac:dyDescent="0.3">
      <c r="A35" s="7" t="s">
        <v>42</v>
      </c>
      <c r="B35" s="46">
        <v>14917</v>
      </c>
      <c r="C35" s="46"/>
      <c r="D35" s="46">
        <v>21</v>
      </c>
      <c r="E35" s="185">
        <v>7.0389488503050206</v>
      </c>
      <c r="F35" s="46">
        <v>12</v>
      </c>
      <c r="G35" s="46">
        <v>33</v>
      </c>
      <c r="H35" s="46">
        <v>7428</v>
      </c>
      <c r="I35" s="185">
        <v>0.49795535295300664</v>
      </c>
      <c r="J35" s="46">
        <v>490</v>
      </c>
      <c r="K35" s="46">
        <v>13409</v>
      </c>
      <c r="L35" s="46">
        <v>13899</v>
      </c>
      <c r="M35" s="174">
        <v>138</v>
      </c>
    </row>
    <row r="36" spans="1:13" x14ac:dyDescent="0.3">
      <c r="A36" s="63" t="s">
        <v>43</v>
      </c>
      <c r="B36" s="46">
        <v>47196</v>
      </c>
      <c r="C36" s="46"/>
      <c r="D36" s="46">
        <v>65</v>
      </c>
      <c r="E36" s="185">
        <v>6.8861767946436139</v>
      </c>
      <c r="F36" s="46">
        <v>28</v>
      </c>
      <c r="G36" s="46">
        <v>93</v>
      </c>
      <c r="H36" s="46">
        <v>64570</v>
      </c>
      <c r="I36" s="185">
        <v>1.3681244173235021</v>
      </c>
      <c r="J36" s="46">
        <v>9050</v>
      </c>
      <c r="K36" s="46">
        <v>26753</v>
      </c>
      <c r="L36" s="46">
        <v>35803</v>
      </c>
      <c r="M36" s="174">
        <v>24483</v>
      </c>
    </row>
    <row r="37" spans="1:13" x14ac:dyDescent="0.3">
      <c r="A37" s="7" t="s">
        <v>244</v>
      </c>
      <c r="B37" s="46">
        <v>139567</v>
      </c>
      <c r="C37" s="46"/>
      <c r="D37" s="46">
        <v>157</v>
      </c>
      <c r="E37" s="185">
        <v>5.6245387519972487</v>
      </c>
      <c r="F37" s="46">
        <v>68</v>
      </c>
      <c r="G37" s="46">
        <v>225</v>
      </c>
      <c r="H37" s="46">
        <v>43561</v>
      </c>
      <c r="I37" s="185">
        <v>0.31211532812197723</v>
      </c>
      <c r="J37" s="46">
        <v>286106</v>
      </c>
      <c r="K37" s="46">
        <v>257839</v>
      </c>
      <c r="L37" s="46">
        <v>543945</v>
      </c>
      <c r="M37" s="174">
        <v>42882</v>
      </c>
    </row>
    <row r="38" spans="1:13" x14ac:dyDescent="0.3">
      <c r="A38" s="7" t="s">
        <v>44</v>
      </c>
      <c r="B38" s="46">
        <v>11161</v>
      </c>
      <c r="C38" s="46"/>
      <c r="D38" s="46">
        <v>16</v>
      </c>
      <c r="E38" s="185">
        <v>7.1678165038974999</v>
      </c>
      <c r="F38" s="46">
        <v>7</v>
      </c>
      <c r="G38" s="46">
        <v>23</v>
      </c>
      <c r="H38" s="46">
        <v>11750</v>
      </c>
      <c r="I38" s="185">
        <v>1.0527730490099454</v>
      </c>
      <c r="J38" s="46">
        <v>529</v>
      </c>
      <c r="K38" s="46">
        <v>115</v>
      </c>
      <c r="L38" s="46">
        <v>644</v>
      </c>
      <c r="M38" s="174">
        <v>3724</v>
      </c>
    </row>
    <row r="39" spans="1:13" x14ac:dyDescent="0.3">
      <c r="A39" s="7" t="s">
        <v>45</v>
      </c>
      <c r="B39" s="46">
        <v>25398</v>
      </c>
      <c r="C39" s="46"/>
      <c r="D39" s="46">
        <v>18</v>
      </c>
      <c r="E39" s="185">
        <v>3.5435861091424519</v>
      </c>
      <c r="F39" s="46">
        <v>10</v>
      </c>
      <c r="G39" s="46">
        <v>28</v>
      </c>
      <c r="H39" s="110">
        <v>8897</v>
      </c>
      <c r="I39" s="185">
        <v>0.35030317347822665</v>
      </c>
      <c r="J39" s="46">
        <v>3000</v>
      </c>
      <c r="K39" s="46">
        <v>4299</v>
      </c>
      <c r="L39" s="46">
        <v>7299</v>
      </c>
      <c r="M39" s="225" t="s">
        <v>292</v>
      </c>
    </row>
    <row r="40" spans="1:13" x14ac:dyDescent="0.3">
      <c r="A40" s="7" t="s">
        <v>46</v>
      </c>
      <c r="B40" s="46">
        <v>11221</v>
      </c>
      <c r="C40" s="46"/>
      <c r="D40" s="46">
        <v>8</v>
      </c>
      <c r="E40" s="185">
        <v>3.564744675162641</v>
      </c>
      <c r="F40" s="46">
        <v>4</v>
      </c>
      <c r="G40" s="46">
        <v>12</v>
      </c>
      <c r="H40" s="46">
        <v>8320</v>
      </c>
      <c r="I40" s="185">
        <v>0.74146689243382946</v>
      </c>
      <c r="J40" s="46">
        <v>764</v>
      </c>
      <c r="K40" s="46">
        <v>0</v>
      </c>
      <c r="L40" s="46">
        <v>764</v>
      </c>
      <c r="M40" s="348">
        <v>0</v>
      </c>
    </row>
    <row r="41" spans="1:13" x14ac:dyDescent="0.3">
      <c r="A41" s="7" t="s">
        <v>47</v>
      </c>
      <c r="B41" s="46">
        <v>38659</v>
      </c>
      <c r="C41" s="46"/>
      <c r="D41" s="46">
        <v>68</v>
      </c>
      <c r="E41" s="185">
        <v>8.7948472541969522</v>
      </c>
      <c r="F41" s="46">
        <v>34</v>
      </c>
      <c r="G41" s="46">
        <v>102</v>
      </c>
      <c r="H41" s="46">
        <v>19865</v>
      </c>
      <c r="I41" s="185">
        <v>0.51385188442536023</v>
      </c>
      <c r="J41" s="46">
        <v>2809</v>
      </c>
      <c r="K41" s="46">
        <v>3045</v>
      </c>
      <c r="L41" s="46">
        <v>5854</v>
      </c>
      <c r="M41" s="174">
        <v>1518</v>
      </c>
    </row>
    <row r="42" spans="1:13" x14ac:dyDescent="0.3">
      <c r="A42" s="7" t="s">
        <v>245</v>
      </c>
      <c r="B42" s="46">
        <v>391006</v>
      </c>
      <c r="C42" s="46"/>
      <c r="D42" s="46">
        <v>339</v>
      </c>
      <c r="E42" s="185">
        <v>4.3349718418643191</v>
      </c>
      <c r="F42" s="46">
        <v>215</v>
      </c>
      <c r="G42" s="46">
        <v>554</v>
      </c>
      <c r="H42" s="46">
        <v>365750</v>
      </c>
      <c r="I42" s="185">
        <v>0.93540764080346595</v>
      </c>
      <c r="J42" s="46">
        <v>29711</v>
      </c>
      <c r="K42" s="46">
        <v>1023470</v>
      </c>
      <c r="L42" s="46">
        <v>1053181</v>
      </c>
      <c r="M42" s="174">
        <v>180050</v>
      </c>
    </row>
    <row r="43" spans="1:13" x14ac:dyDescent="0.3">
      <c r="A43" s="7" t="s">
        <v>246</v>
      </c>
      <c r="B43" s="46">
        <v>76210</v>
      </c>
      <c r="C43" s="46"/>
      <c r="D43" s="46">
        <v>32</v>
      </c>
      <c r="E43" s="185">
        <v>2.0994620128592048</v>
      </c>
      <c r="F43" s="46">
        <v>14</v>
      </c>
      <c r="G43" s="46">
        <v>46</v>
      </c>
      <c r="H43" s="46">
        <v>31999</v>
      </c>
      <c r="I43" s="185">
        <v>0.41987928093426058</v>
      </c>
      <c r="J43" s="46">
        <v>431</v>
      </c>
      <c r="K43" s="46">
        <v>3578</v>
      </c>
      <c r="L43" s="46">
        <v>4009</v>
      </c>
      <c r="M43" s="174">
        <v>24321</v>
      </c>
    </row>
    <row r="44" spans="1:13" x14ac:dyDescent="0.3">
      <c r="A44" s="7" t="s">
        <v>64</v>
      </c>
      <c r="B44" s="46">
        <v>154475</v>
      </c>
      <c r="C44" s="46"/>
      <c r="D44" s="46">
        <v>239</v>
      </c>
      <c r="E44" s="185">
        <v>7.7358795921670174</v>
      </c>
      <c r="F44" s="46">
        <v>130</v>
      </c>
      <c r="G44" s="46">
        <v>369</v>
      </c>
      <c r="H44" s="46">
        <v>131542</v>
      </c>
      <c r="I44" s="185">
        <v>0.8515423207638777</v>
      </c>
      <c r="J44" s="46">
        <v>15232</v>
      </c>
      <c r="K44" s="174">
        <v>189296</v>
      </c>
      <c r="L44" s="46">
        <v>204528</v>
      </c>
      <c r="M44" s="174">
        <v>36983</v>
      </c>
    </row>
    <row r="45" spans="1:13" x14ac:dyDescent="0.3">
      <c r="A45" s="7" t="s">
        <v>247</v>
      </c>
      <c r="B45" s="46">
        <v>23410</v>
      </c>
      <c r="C45" s="46"/>
      <c r="D45" s="46">
        <v>33</v>
      </c>
      <c r="E45" s="185">
        <v>7.0482699700982483</v>
      </c>
      <c r="F45" s="46">
        <v>16</v>
      </c>
      <c r="G45" s="46">
        <v>49</v>
      </c>
      <c r="H45" s="46">
        <v>12314</v>
      </c>
      <c r="I45" s="185">
        <v>0.52601452370781721</v>
      </c>
      <c r="J45" s="46">
        <v>496</v>
      </c>
      <c r="K45" s="46">
        <v>67</v>
      </c>
      <c r="L45" s="46">
        <v>563</v>
      </c>
      <c r="M45" s="224" t="s">
        <v>270</v>
      </c>
    </row>
    <row r="46" spans="1:13" x14ac:dyDescent="0.3">
      <c r="A46" s="63" t="s">
        <v>48</v>
      </c>
      <c r="B46" s="46">
        <v>21940</v>
      </c>
      <c r="C46" s="46"/>
      <c r="D46" s="46">
        <v>55</v>
      </c>
      <c r="E46" s="185">
        <v>12.534184138559709</v>
      </c>
      <c r="F46" s="46">
        <v>12</v>
      </c>
      <c r="G46" s="46">
        <v>67</v>
      </c>
      <c r="H46" s="46">
        <v>86124</v>
      </c>
      <c r="I46" s="185">
        <v>3.9254329990884229</v>
      </c>
      <c r="J46" s="174">
        <v>695</v>
      </c>
      <c r="K46" s="46">
        <v>15002</v>
      </c>
      <c r="L46" s="46">
        <v>15697</v>
      </c>
      <c r="M46" s="174">
        <v>321232</v>
      </c>
    </row>
    <row r="47" spans="1:13" x14ac:dyDescent="0.3">
      <c r="A47" s="7" t="s">
        <v>49</v>
      </c>
      <c r="B47" s="46">
        <v>130562</v>
      </c>
      <c r="C47" s="46"/>
      <c r="D47" s="46">
        <v>199</v>
      </c>
      <c r="E47" s="185">
        <v>7.6209004151284443</v>
      </c>
      <c r="F47" s="46">
        <v>134</v>
      </c>
      <c r="G47" s="46">
        <v>333</v>
      </c>
      <c r="H47" s="46">
        <v>656652</v>
      </c>
      <c r="I47" s="185">
        <v>5.0294266325577119</v>
      </c>
      <c r="J47" s="46">
        <v>1028181</v>
      </c>
      <c r="K47" s="46">
        <v>19792</v>
      </c>
      <c r="L47" s="46">
        <v>1047973</v>
      </c>
      <c r="M47" s="174">
        <v>52171</v>
      </c>
    </row>
    <row r="48" spans="1:13" x14ac:dyDescent="0.3">
      <c r="A48" s="7" t="s">
        <v>248</v>
      </c>
      <c r="B48" s="46">
        <v>8477</v>
      </c>
      <c r="C48" s="46"/>
      <c r="D48" s="46">
        <v>18</v>
      </c>
      <c r="E48" s="185">
        <v>10.616963548425151</v>
      </c>
      <c r="F48" s="46">
        <v>6</v>
      </c>
      <c r="G48" s="46">
        <v>24</v>
      </c>
      <c r="H48" s="46">
        <v>5825</v>
      </c>
      <c r="I48" s="185">
        <v>0.68715347410640559</v>
      </c>
      <c r="J48" s="46">
        <v>38</v>
      </c>
      <c r="K48" s="46">
        <v>0</v>
      </c>
      <c r="L48" s="46">
        <v>38</v>
      </c>
      <c r="M48" s="174">
        <v>5200</v>
      </c>
    </row>
    <row r="49" spans="1:13" x14ac:dyDescent="0.3">
      <c r="A49" s="7" t="s">
        <v>50</v>
      </c>
      <c r="B49" s="46">
        <v>20192</v>
      </c>
      <c r="C49" s="46"/>
      <c r="D49" s="46">
        <v>28</v>
      </c>
      <c r="E49" s="185">
        <v>6.9334389857369247</v>
      </c>
      <c r="F49" s="46">
        <v>12</v>
      </c>
      <c r="G49" s="46">
        <v>40</v>
      </c>
      <c r="H49" s="46">
        <v>7143</v>
      </c>
      <c r="I49" s="185">
        <v>0.3537539619651347</v>
      </c>
      <c r="J49" s="46">
        <v>246</v>
      </c>
      <c r="K49" s="46">
        <v>120</v>
      </c>
      <c r="L49" s="46">
        <v>366</v>
      </c>
      <c r="M49" s="174">
        <v>6132</v>
      </c>
    </row>
    <row r="50" spans="1:13" x14ac:dyDescent="0.3">
      <c r="A50" s="7" t="s">
        <v>249</v>
      </c>
      <c r="B50" s="46">
        <v>24032</v>
      </c>
      <c r="C50" s="46"/>
      <c r="D50" s="46">
        <v>23</v>
      </c>
      <c r="E50" s="185">
        <v>4.7852862849533953</v>
      </c>
      <c r="F50" s="46">
        <v>13</v>
      </c>
      <c r="G50" s="46">
        <v>36</v>
      </c>
      <c r="H50" s="46">
        <v>14358</v>
      </c>
      <c r="I50" s="185">
        <v>0.59745339547270304</v>
      </c>
      <c r="J50" s="46">
        <v>308</v>
      </c>
      <c r="K50" s="46">
        <v>5122</v>
      </c>
      <c r="L50" s="46">
        <v>5430</v>
      </c>
      <c r="M50" s="176">
        <v>24135</v>
      </c>
    </row>
    <row r="51" spans="1:13" x14ac:dyDescent="0.3">
      <c r="A51" s="7" t="s">
        <v>250</v>
      </c>
      <c r="B51" s="46">
        <v>242922</v>
      </c>
      <c r="C51" s="46"/>
      <c r="D51" s="46">
        <v>515</v>
      </c>
      <c r="E51" s="185">
        <v>10.600110323478317</v>
      </c>
      <c r="F51" s="46">
        <v>250</v>
      </c>
      <c r="G51" s="46">
        <v>765</v>
      </c>
      <c r="H51" s="46">
        <v>422888</v>
      </c>
      <c r="I51" s="185">
        <v>1.7408386230971258</v>
      </c>
      <c r="J51" s="46">
        <v>17298</v>
      </c>
      <c r="K51" s="46">
        <v>74772</v>
      </c>
      <c r="L51" s="46">
        <v>92070</v>
      </c>
      <c r="M51" s="174">
        <v>535318</v>
      </c>
    </row>
    <row r="52" spans="1:13" s="264" customFormat="1" ht="37.5" x14ac:dyDescent="0.3">
      <c r="A52" s="316" t="s">
        <v>325</v>
      </c>
      <c r="B52" s="46">
        <v>4393</v>
      </c>
      <c r="C52" s="129"/>
      <c r="D52" s="129">
        <v>32</v>
      </c>
      <c r="E52" s="260">
        <v>36.421579786023216</v>
      </c>
      <c r="F52" s="129">
        <v>4</v>
      </c>
      <c r="G52" s="129">
        <v>36</v>
      </c>
      <c r="H52" s="129">
        <v>5910</v>
      </c>
      <c r="I52" s="260">
        <v>1.3453221033462326</v>
      </c>
      <c r="J52" s="129">
        <v>400</v>
      </c>
      <c r="K52" s="129">
        <v>276</v>
      </c>
      <c r="L52" s="129">
        <v>676</v>
      </c>
      <c r="M52" s="253">
        <v>1236</v>
      </c>
    </row>
    <row r="53" spans="1:13" x14ac:dyDescent="0.3">
      <c r="A53" s="7" t="s">
        <v>51</v>
      </c>
      <c r="B53" s="46">
        <v>46721</v>
      </c>
      <c r="C53" s="46"/>
      <c r="D53" s="46">
        <v>44</v>
      </c>
      <c r="E53" s="185">
        <v>4.7088033218467062</v>
      </c>
      <c r="F53" s="46">
        <v>9</v>
      </c>
      <c r="G53" s="46">
        <v>53</v>
      </c>
      <c r="H53" s="46">
        <v>27135</v>
      </c>
      <c r="I53" s="185">
        <v>0.58078808244686542</v>
      </c>
      <c r="J53" s="174">
        <v>2636</v>
      </c>
      <c r="K53" s="46">
        <v>9048</v>
      </c>
      <c r="L53" s="46">
        <v>11684</v>
      </c>
      <c r="M53" s="174">
        <v>1235</v>
      </c>
    </row>
    <row r="54" spans="1:13" x14ac:dyDescent="0.3">
      <c r="A54" s="7" t="s">
        <v>52</v>
      </c>
      <c r="B54" s="46">
        <v>52879</v>
      </c>
      <c r="C54" s="46"/>
      <c r="D54" s="46">
        <v>91</v>
      </c>
      <c r="E54" s="185">
        <v>8.6045500104011055</v>
      </c>
      <c r="F54" s="46">
        <v>117</v>
      </c>
      <c r="G54" s="46">
        <v>208</v>
      </c>
      <c r="H54" s="46">
        <v>55707</v>
      </c>
      <c r="I54" s="185">
        <v>1.0534805877569546</v>
      </c>
      <c r="J54" s="46">
        <v>5403</v>
      </c>
      <c r="K54" s="46">
        <v>13149</v>
      </c>
      <c r="L54" s="46">
        <v>18552</v>
      </c>
      <c r="M54" s="174">
        <v>18199</v>
      </c>
    </row>
    <row r="55" spans="1:13" x14ac:dyDescent="0.3">
      <c r="A55" s="7" t="s">
        <v>251</v>
      </c>
      <c r="B55" s="46">
        <v>21037</v>
      </c>
      <c r="C55" s="46"/>
      <c r="D55" s="46">
        <v>18</v>
      </c>
      <c r="E55" s="185">
        <v>4.2781765460854686</v>
      </c>
      <c r="F55" s="46">
        <v>15</v>
      </c>
      <c r="G55" s="46">
        <v>33</v>
      </c>
      <c r="H55" s="46">
        <v>7810</v>
      </c>
      <c r="I55" s="185">
        <v>0.37125065361030563</v>
      </c>
      <c r="J55" s="46">
        <v>618</v>
      </c>
      <c r="K55" s="46">
        <v>47</v>
      </c>
      <c r="L55" s="46">
        <v>665</v>
      </c>
      <c r="M55" s="168">
        <v>1093</v>
      </c>
    </row>
    <row r="56" spans="1:13" x14ac:dyDescent="0.3">
      <c r="A56" s="7" t="s">
        <v>53</v>
      </c>
      <c r="B56" s="46">
        <v>43184</v>
      </c>
      <c r="C56" s="46"/>
      <c r="D56" s="46">
        <v>74</v>
      </c>
      <c r="E56" s="185">
        <v>8.5679881437569474</v>
      </c>
      <c r="F56" s="46">
        <v>39</v>
      </c>
      <c r="G56" s="46">
        <v>113</v>
      </c>
      <c r="H56" s="46">
        <v>44060</v>
      </c>
      <c r="I56" s="185">
        <v>1.0202852908484623</v>
      </c>
      <c r="J56" s="46">
        <v>224294</v>
      </c>
      <c r="K56" s="46">
        <v>136629</v>
      </c>
      <c r="L56" s="46">
        <v>360923</v>
      </c>
      <c r="M56" s="174">
        <v>56236</v>
      </c>
    </row>
    <row r="57" spans="1:13" x14ac:dyDescent="0.3">
      <c r="A57" s="7" t="s">
        <v>54</v>
      </c>
      <c r="B57" s="46">
        <v>53621</v>
      </c>
      <c r="C57" s="46"/>
      <c r="D57" s="46">
        <v>40</v>
      </c>
      <c r="E57" s="185">
        <v>3.7298819492363067</v>
      </c>
      <c r="F57" s="46">
        <v>21</v>
      </c>
      <c r="G57" s="46">
        <v>61</v>
      </c>
      <c r="H57" s="46">
        <v>30600</v>
      </c>
      <c r="I57" s="185">
        <v>0.57067193823315487</v>
      </c>
      <c r="J57" s="46">
        <v>1593</v>
      </c>
      <c r="K57" s="46">
        <v>1257</v>
      </c>
      <c r="L57" s="46">
        <v>2850</v>
      </c>
      <c r="M57" s="174">
        <v>23277</v>
      </c>
    </row>
    <row r="58" spans="1:13" x14ac:dyDescent="0.3">
      <c r="A58" s="7" t="s">
        <v>55</v>
      </c>
      <c r="B58" s="46">
        <v>49774</v>
      </c>
      <c r="C58" s="46"/>
      <c r="D58" s="46">
        <v>64</v>
      </c>
      <c r="E58" s="185">
        <v>6.4290593482541079</v>
      </c>
      <c r="F58" s="46">
        <v>36</v>
      </c>
      <c r="G58" s="46">
        <v>100</v>
      </c>
      <c r="H58" s="46">
        <v>26516</v>
      </c>
      <c r="I58" s="185">
        <v>0.5327279302447061</v>
      </c>
      <c r="J58" s="46">
        <v>1339</v>
      </c>
      <c r="K58" s="46">
        <v>0</v>
      </c>
      <c r="L58" s="46">
        <v>1339</v>
      </c>
      <c r="M58" s="174">
        <v>15420</v>
      </c>
    </row>
    <row r="59" spans="1:13" x14ac:dyDescent="0.3">
      <c r="A59" s="7" t="s">
        <v>56</v>
      </c>
      <c r="B59" s="46">
        <v>258111</v>
      </c>
      <c r="C59" s="46"/>
      <c r="D59" s="46">
        <v>218</v>
      </c>
      <c r="E59" s="185">
        <v>4.222989334046205</v>
      </c>
      <c r="F59" s="46">
        <v>210</v>
      </c>
      <c r="G59" s="46">
        <v>428</v>
      </c>
      <c r="H59" s="46">
        <v>158173</v>
      </c>
      <c r="I59" s="185">
        <v>0.61280999260008295</v>
      </c>
      <c r="J59" s="46">
        <v>22073</v>
      </c>
      <c r="K59" s="46">
        <v>225316</v>
      </c>
      <c r="L59" s="46">
        <v>247389</v>
      </c>
      <c r="M59" s="174">
        <v>240671</v>
      </c>
    </row>
    <row r="60" spans="1:13" x14ac:dyDescent="0.3">
      <c r="A60" s="7" t="s">
        <v>57</v>
      </c>
      <c r="B60" s="46">
        <v>133777</v>
      </c>
      <c r="C60" s="46"/>
      <c r="D60" s="46">
        <v>41</v>
      </c>
      <c r="E60" s="185">
        <v>1.5324009358858397</v>
      </c>
      <c r="F60" s="46">
        <v>50</v>
      </c>
      <c r="G60" s="46">
        <v>91</v>
      </c>
      <c r="H60" s="46">
        <v>56187</v>
      </c>
      <c r="I60" s="185">
        <v>0.42000493358350088</v>
      </c>
      <c r="J60" s="46">
        <v>12260</v>
      </c>
      <c r="K60" s="46">
        <v>68677</v>
      </c>
      <c r="L60" s="46">
        <v>80937</v>
      </c>
      <c r="M60" s="174">
        <v>53130</v>
      </c>
    </row>
    <row r="61" spans="1:13" x14ac:dyDescent="0.3">
      <c r="A61" s="7" t="s">
        <v>252</v>
      </c>
      <c r="B61" s="46">
        <v>4462</v>
      </c>
      <c r="C61" s="46"/>
      <c r="D61" s="46">
        <v>6</v>
      </c>
      <c r="E61" s="185">
        <v>6.7234424025100852</v>
      </c>
      <c r="F61" s="46">
        <v>3</v>
      </c>
      <c r="G61" s="46">
        <v>9</v>
      </c>
      <c r="H61" s="46">
        <v>1144</v>
      </c>
      <c r="I61" s="185">
        <v>0.25638727028238456</v>
      </c>
      <c r="J61" s="174">
        <v>11</v>
      </c>
      <c r="K61" s="46">
        <v>0</v>
      </c>
      <c r="L61" s="46">
        <v>11</v>
      </c>
      <c r="M61" s="176">
        <v>957</v>
      </c>
    </row>
    <row r="62" spans="1:13" x14ac:dyDescent="0.3">
      <c r="A62" s="7" t="s">
        <v>253</v>
      </c>
      <c r="B62" s="46">
        <v>111021</v>
      </c>
      <c r="C62" s="46"/>
      <c r="D62" s="46">
        <v>155</v>
      </c>
      <c r="E62" s="185">
        <v>6.9806613163275415</v>
      </c>
      <c r="F62" s="46">
        <v>58</v>
      </c>
      <c r="G62" s="46">
        <v>213</v>
      </c>
      <c r="H62" s="46">
        <v>84663</v>
      </c>
      <c r="I62" s="185">
        <v>0.76258545680546919</v>
      </c>
      <c r="J62" s="46">
        <v>15560</v>
      </c>
      <c r="K62" s="46">
        <v>27051</v>
      </c>
      <c r="L62" s="46">
        <v>42611</v>
      </c>
      <c r="M62" s="174">
        <v>54234</v>
      </c>
    </row>
    <row r="63" spans="1:13" x14ac:dyDescent="0.3">
      <c r="A63" s="7" t="s">
        <v>58</v>
      </c>
      <c r="B63" s="46">
        <v>22330</v>
      </c>
      <c r="C63" s="46"/>
      <c r="D63" s="46">
        <v>20</v>
      </c>
      <c r="E63" s="185">
        <v>4.4782803403493059</v>
      </c>
      <c r="F63" s="46">
        <v>14</v>
      </c>
      <c r="G63" s="46">
        <v>34</v>
      </c>
      <c r="H63" s="46">
        <v>7189</v>
      </c>
      <c r="I63" s="185">
        <v>0.32194357366771159</v>
      </c>
      <c r="J63" s="46">
        <v>128</v>
      </c>
      <c r="K63" s="46">
        <v>0</v>
      </c>
      <c r="L63" s="46">
        <v>128</v>
      </c>
      <c r="M63" s="174">
        <v>9692</v>
      </c>
    </row>
    <row r="64" spans="1:13" x14ac:dyDescent="0.3">
      <c r="A64" s="7" t="s">
        <v>65</v>
      </c>
      <c r="B64" s="46">
        <v>59830</v>
      </c>
      <c r="C64" s="46"/>
      <c r="D64" s="46">
        <v>30</v>
      </c>
      <c r="E64" s="185">
        <v>2.5071034598027748</v>
      </c>
      <c r="F64" s="46">
        <v>26</v>
      </c>
      <c r="G64" s="46">
        <v>56</v>
      </c>
      <c r="H64" s="46">
        <v>26428</v>
      </c>
      <c r="I64" s="185">
        <v>0.44171820157111819</v>
      </c>
      <c r="J64" s="46">
        <v>7508</v>
      </c>
      <c r="K64" s="46">
        <v>84856</v>
      </c>
      <c r="L64" s="46">
        <v>92364</v>
      </c>
      <c r="M64" s="174">
        <v>25295</v>
      </c>
    </row>
    <row r="65" spans="1:14" x14ac:dyDescent="0.3">
      <c r="A65" s="10" t="s">
        <v>254</v>
      </c>
      <c r="B65" s="46">
        <v>48860</v>
      </c>
      <c r="C65" s="46"/>
      <c r="D65" s="46">
        <v>51</v>
      </c>
      <c r="E65" s="185">
        <v>5.2189930413426113</v>
      </c>
      <c r="F65" s="46">
        <v>21</v>
      </c>
      <c r="G65" s="46">
        <v>72</v>
      </c>
      <c r="H65" s="46">
        <v>27248</v>
      </c>
      <c r="I65" s="185">
        <v>0.55767498976668028</v>
      </c>
      <c r="J65" s="46">
        <v>899</v>
      </c>
      <c r="K65" s="46">
        <v>298092</v>
      </c>
      <c r="L65" s="46">
        <v>298991</v>
      </c>
      <c r="M65" s="174">
        <v>4081</v>
      </c>
    </row>
    <row r="66" spans="1:14" x14ac:dyDescent="0.3">
      <c r="A66" s="7" t="s">
        <v>59</v>
      </c>
      <c r="B66" s="46">
        <v>943</v>
      </c>
      <c r="C66" s="46"/>
      <c r="D66" s="225" t="s">
        <v>292</v>
      </c>
      <c r="E66" s="225" t="s">
        <v>292</v>
      </c>
      <c r="F66" s="225" t="s">
        <v>292</v>
      </c>
      <c r="G66" s="225" t="s">
        <v>292</v>
      </c>
      <c r="H66" s="225" t="s">
        <v>292</v>
      </c>
      <c r="I66" s="225" t="s">
        <v>292</v>
      </c>
      <c r="J66" s="225" t="s">
        <v>292</v>
      </c>
      <c r="K66" s="225" t="s">
        <v>292</v>
      </c>
      <c r="L66" s="225" t="s">
        <v>292</v>
      </c>
      <c r="M66" s="225" t="s">
        <v>292</v>
      </c>
    </row>
    <row r="67" spans="1:14" x14ac:dyDescent="0.3">
      <c r="A67" s="7" t="s">
        <v>255</v>
      </c>
      <c r="B67" s="46">
        <v>46582</v>
      </c>
      <c r="C67" s="46"/>
      <c r="D67" s="46">
        <v>69</v>
      </c>
      <c r="E67" s="185">
        <v>7.4062942767592634</v>
      </c>
      <c r="F67" s="46">
        <v>23</v>
      </c>
      <c r="G67" s="46">
        <v>92</v>
      </c>
      <c r="H67" s="46">
        <v>51235</v>
      </c>
      <c r="I67" s="185">
        <v>1.0998883688978576</v>
      </c>
      <c r="J67" s="46">
        <v>1240</v>
      </c>
      <c r="K67" s="46">
        <v>10785</v>
      </c>
      <c r="L67" s="46">
        <v>12025</v>
      </c>
      <c r="M67" s="174">
        <v>11262</v>
      </c>
    </row>
    <row r="68" spans="1:14" x14ac:dyDescent="0.3">
      <c r="A68" s="7" t="s">
        <v>256</v>
      </c>
      <c r="B68" s="46">
        <v>38798</v>
      </c>
      <c r="C68" s="46"/>
      <c r="D68" s="46">
        <v>96</v>
      </c>
      <c r="E68" s="185">
        <v>12.371771740811383</v>
      </c>
      <c r="F68" s="46">
        <v>49</v>
      </c>
      <c r="G68" s="46">
        <v>145</v>
      </c>
      <c r="H68" s="46">
        <v>40540</v>
      </c>
      <c r="I68" s="185">
        <v>1.0448992216093613</v>
      </c>
      <c r="J68" s="46">
        <v>505</v>
      </c>
      <c r="K68" s="46">
        <v>15935</v>
      </c>
      <c r="L68" s="46">
        <v>16440</v>
      </c>
      <c r="M68" s="174">
        <v>9888</v>
      </c>
    </row>
    <row r="69" spans="1:14" x14ac:dyDescent="0.3">
      <c r="A69" s="7" t="s">
        <v>257</v>
      </c>
      <c r="B69" s="46">
        <v>26427</v>
      </c>
      <c r="C69" s="46"/>
      <c r="D69" s="46">
        <v>24</v>
      </c>
      <c r="E69" s="185">
        <v>4.5408105346804399</v>
      </c>
      <c r="F69" s="46">
        <v>31</v>
      </c>
      <c r="G69" s="46">
        <v>55</v>
      </c>
      <c r="H69" s="46">
        <v>13970</v>
      </c>
      <c r="I69" s="185">
        <v>0.52862602641238132</v>
      </c>
      <c r="J69" s="46">
        <v>2782</v>
      </c>
      <c r="K69" s="46">
        <v>30836</v>
      </c>
      <c r="L69" s="46">
        <v>33618</v>
      </c>
      <c r="M69" s="174">
        <v>6343</v>
      </c>
    </row>
    <row r="70" spans="1:14" x14ac:dyDescent="0.3">
      <c r="A70" s="7" t="s">
        <v>258</v>
      </c>
      <c r="B70" s="46">
        <v>10982</v>
      </c>
      <c r="C70" s="46"/>
      <c r="D70" s="46">
        <v>12</v>
      </c>
      <c r="E70" s="185">
        <v>5.4634857038790745</v>
      </c>
      <c r="F70" s="46">
        <v>8</v>
      </c>
      <c r="G70" s="46">
        <v>20</v>
      </c>
      <c r="H70" s="46">
        <v>4154</v>
      </c>
      <c r="I70" s="185">
        <v>0.37825532689856128</v>
      </c>
      <c r="J70" s="46">
        <v>107</v>
      </c>
      <c r="K70" s="46">
        <v>52</v>
      </c>
      <c r="L70" s="46">
        <v>159</v>
      </c>
      <c r="M70" s="176">
        <v>0</v>
      </c>
      <c r="N70" s="45"/>
    </row>
    <row r="71" spans="1:14" x14ac:dyDescent="0.3">
      <c r="A71" s="7" t="s">
        <v>60</v>
      </c>
      <c r="B71" s="46">
        <v>15460</v>
      </c>
      <c r="C71" s="46"/>
      <c r="D71" s="46">
        <v>34</v>
      </c>
      <c r="E71" s="185">
        <v>10.996119016817593</v>
      </c>
      <c r="F71" s="46">
        <v>7</v>
      </c>
      <c r="G71" s="46">
        <v>41</v>
      </c>
      <c r="H71" s="46">
        <v>25755</v>
      </c>
      <c r="I71" s="185">
        <v>1.6659120310478654</v>
      </c>
      <c r="J71" s="46">
        <v>10368</v>
      </c>
      <c r="K71" s="46">
        <v>4559</v>
      </c>
      <c r="L71" s="46">
        <v>14927</v>
      </c>
      <c r="M71" s="174">
        <v>6853</v>
      </c>
      <c r="N71" s="45"/>
    </row>
    <row r="72" spans="1:14" x14ac:dyDescent="0.3">
      <c r="A72" s="14" t="s">
        <v>259</v>
      </c>
      <c r="B72" s="46">
        <v>14134</v>
      </c>
      <c r="C72" s="46"/>
      <c r="D72" s="46">
        <v>32</v>
      </c>
      <c r="E72" s="185">
        <v>11.320220744304514</v>
      </c>
      <c r="F72" s="46">
        <v>11</v>
      </c>
      <c r="G72" s="46">
        <v>43</v>
      </c>
      <c r="H72" s="46">
        <v>9204</v>
      </c>
      <c r="I72" s="185">
        <v>0.65119569831611712</v>
      </c>
      <c r="J72" s="168">
        <v>11982</v>
      </c>
      <c r="K72" s="46">
        <v>270</v>
      </c>
      <c r="L72" s="46">
        <v>12252</v>
      </c>
      <c r="M72" s="174">
        <v>5650</v>
      </c>
      <c r="N72" s="45"/>
    </row>
    <row r="73" spans="1:14" x14ac:dyDescent="0.3">
      <c r="A73" s="76" t="s">
        <v>61</v>
      </c>
      <c r="B73" s="68">
        <v>4683219</v>
      </c>
      <c r="C73" s="68" t="s">
        <v>219</v>
      </c>
      <c r="D73" s="68">
        <v>5790</v>
      </c>
      <c r="E73" s="186">
        <v>5.5918400015146803</v>
      </c>
      <c r="F73" s="68">
        <v>3318</v>
      </c>
      <c r="G73" s="68">
        <v>9108</v>
      </c>
      <c r="H73" s="68">
        <v>4655573</v>
      </c>
      <c r="I73" s="186">
        <v>0.99409679538795859</v>
      </c>
      <c r="J73" s="68">
        <v>2881923</v>
      </c>
      <c r="K73" s="68">
        <v>6367322</v>
      </c>
      <c r="L73" s="68">
        <v>9249245</v>
      </c>
      <c r="M73" s="158">
        <v>3599074</v>
      </c>
      <c r="N73" s="45"/>
    </row>
    <row r="74" spans="1:14" x14ac:dyDescent="0.3">
      <c r="A74" s="427" t="s">
        <v>81</v>
      </c>
      <c r="B74" s="61" t="s">
        <v>329</v>
      </c>
      <c r="C74" s="46"/>
      <c r="D74" s="46"/>
      <c r="E74" s="185">
        <v>4.8</v>
      </c>
      <c r="F74" s="46"/>
      <c r="G74" s="46"/>
      <c r="H74" s="46"/>
      <c r="I74" s="185">
        <v>0.83</v>
      </c>
      <c r="J74" s="46"/>
      <c r="K74" s="46"/>
      <c r="M74" s="110" t="s">
        <v>291</v>
      </c>
      <c r="N74" s="45"/>
    </row>
    <row r="75" spans="1:14" x14ac:dyDescent="0.3">
      <c r="C75" s="45" t="s">
        <v>220</v>
      </c>
      <c r="K75" s="45"/>
      <c r="L75" s="67"/>
      <c r="N75" s="45"/>
    </row>
    <row r="76" spans="1:14" x14ac:dyDescent="0.3">
      <c r="L76" s="65"/>
      <c r="M76" s="46"/>
      <c r="N76" s="65"/>
    </row>
    <row r="77" spans="1:14" x14ac:dyDescent="0.3">
      <c r="L77" s="65"/>
      <c r="M77" s="46"/>
      <c r="N77" s="65"/>
    </row>
    <row r="78" spans="1:14" x14ac:dyDescent="0.3">
      <c r="A78" s="45" t="s">
        <v>333</v>
      </c>
      <c r="L78" s="65"/>
      <c r="M78" s="46"/>
      <c r="N78" s="65"/>
    </row>
    <row r="79" spans="1:14" x14ac:dyDescent="0.3">
      <c r="A79" s="45" t="s">
        <v>331</v>
      </c>
      <c r="L79" s="65"/>
      <c r="M79" s="46"/>
      <c r="N79" s="65"/>
    </row>
    <row r="80" spans="1:14" x14ac:dyDescent="0.3">
      <c r="L80" s="65"/>
      <c r="M80" s="46"/>
      <c r="N80" s="65"/>
    </row>
    <row r="81" spans="12:14" x14ac:dyDescent="0.3">
      <c r="L81" s="65"/>
      <c r="M81" s="46"/>
      <c r="N81" s="65"/>
    </row>
  </sheetData>
  <mergeCells count="6">
    <mergeCell ref="A1:M2"/>
    <mergeCell ref="D3:G3"/>
    <mergeCell ref="A3:A4"/>
    <mergeCell ref="B3:B4"/>
    <mergeCell ref="C3:C4"/>
    <mergeCell ref="H3:M3"/>
  </mergeCells>
  <phoneticPr fontId="0" type="noConversion"/>
  <printOptions horizontalCentered="1" verticalCentered="1" gridLines="1"/>
  <pageMargins left="0.75" right="0.75" top="0.75" bottom="0.69" header="0.5" footer="0.5"/>
  <pageSetup scale="82" orientation="landscape" r:id="rId1"/>
  <headerFooter alignWithMargins="0">
    <oddFooter>&amp;C&amp;"Garamond,Regular"&amp;P</oddFooter>
  </headerFooter>
  <rowBreaks count="1" manualBreakCount="1">
    <brk id="4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75"/>
  <sheetViews>
    <sheetView zoomScaleNormal="10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J57" sqref="J57"/>
    </sheetView>
  </sheetViews>
  <sheetFormatPr defaultColWidth="9.1796875" defaultRowHeight="12.5" x14ac:dyDescent="0.25"/>
  <cols>
    <col min="1" max="1" width="29.1796875" style="65" customWidth="1"/>
    <col min="2" max="2" width="9.81640625" style="65" customWidth="1"/>
    <col min="3" max="3" width="1.81640625" style="20" bestFit="1" customWidth="1"/>
    <col min="4" max="4" width="8.1796875" style="65" customWidth="1"/>
    <col min="5" max="5" width="9" style="65" customWidth="1"/>
    <col min="6" max="6" width="9.1796875" style="65"/>
    <col min="7" max="7" width="9.1796875" style="65" bestFit="1"/>
    <col min="8" max="8" width="9.1796875" style="65"/>
    <col min="9" max="9" width="9.1796875" style="65" bestFit="1"/>
    <col min="10" max="10" width="8" style="65" bestFit="1" customWidth="1"/>
    <col min="11" max="11" width="9.1796875" style="175" bestFit="1"/>
    <col min="12" max="16384" width="9.1796875" style="65"/>
  </cols>
  <sheetData>
    <row r="1" spans="1:11" x14ac:dyDescent="0.25">
      <c r="A1" s="503" t="s">
        <v>110</v>
      </c>
      <c r="B1" s="504"/>
      <c r="C1" s="504"/>
      <c r="D1" s="504"/>
      <c r="E1" s="504"/>
      <c r="F1" s="504"/>
      <c r="G1" s="504"/>
      <c r="H1" s="504"/>
      <c r="I1" s="504"/>
      <c r="J1" s="504"/>
      <c r="K1" s="505"/>
    </row>
    <row r="2" spans="1:11" x14ac:dyDescent="0.25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8"/>
    </row>
    <row r="3" spans="1:11" s="83" customFormat="1" ht="13" x14ac:dyDescent="0.3">
      <c r="A3" s="500" t="s">
        <v>23</v>
      </c>
      <c r="B3" s="501" t="s">
        <v>2</v>
      </c>
      <c r="C3" s="492"/>
      <c r="D3" s="499" t="s">
        <v>111</v>
      </c>
      <c r="E3" s="499"/>
      <c r="F3" s="499" t="s">
        <v>112</v>
      </c>
      <c r="G3" s="499"/>
      <c r="H3" s="499" t="s">
        <v>113</v>
      </c>
      <c r="I3" s="499"/>
      <c r="J3" s="499" t="s">
        <v>16</v>
      </c>
      <c r="K3" s="509"/>
    </row>
    <row r="4" spans="1:11" s="215" customFormat="1" ht="26" x14ac:dyDescent="0.3">
      <c r="A4" s="491"/>
      <c r="B4" s="493"/>
      <c r="C4" s="502"/>
      <c r="D4" s="136" t="s">
        <v>114</v>
      </c>
      <c r="E4" s="136" t="s">
        <v>115</v>
      </c>
      <c r="F4" s="136" t="s">
        <v>114</v>
      </c>
      <c r="G4" s="136" t="s">
        <v>115</v>
      </c>
      <c r="H4" s="136" t="s">
        <v>114</v>
      </c>
      <c r="I4" s="136" t="s">
        <v>115</v>
      </c>
      <c r="J4" s="136" t="s">
        <v>114</v>
      </c>
      <c r="K4" s="137" t="s">
        <v>115</v>
      </c>
    </row>
    <row r="5" spans="1:11" ht="13" x14ac:dyDescent="0.3">
      <c r="A5" s="7" t="s">
        <v>228</v>
      </c>
      <c r="B5" s="46">
        <v>62190</v>
      </c>
      <c r="C5" s="46"/>
      <c r="D5" s="46">
        <v>206</v>
      </c>
      <c r="E5" s="46">
        <v>10401</v>
      </c>
      <c r="F5" s="46">
        <v>56</v>
      </c>
      <c r="G5" s="46">
        <v>1077</v>
      </c>
      <c r="H5" s="46">
        <v>39</v>
      </c>
      <c r="I5" s="46">
        <v>2107</v>
      </c>
      <c r="J5" s="46">
        <v>301</v>
      </c>
      <c r="K5" s="46">
        <v>13585</v>
      </c>
    </row>
    <row r="6" spans="1:11" ht="13" x14ac:dyDescent="0.3">
      <c r="A6" s="7" t="s">
        <v>31</v>
      </c>
      <c r="B6" s="46">
        <v>25605</v>
      </c>
      <c r="C6" s="46"/>
      <c r="D6" s="46">
        <v>161</v>
      </c>
      <c r="E6" s="46">
        <v>2042</v>
      </c>
      <c r="F6" s="46">
        <v>42</v>
      </c>
      <c r="G6" s="46">
        <v>152</v>
      </c>
      <c r="H6" s="46">
        <v>160</v>
      </c>
      <c r="I6" s="46">
        <v>1278</v>
      </c>
      <c r="J6" s="46">
        <v>363</v>
      </c>
      <c r="K6" s="46">
        <v>3472</v>
      </c>
    </row>
    <row r="7" spans="1:11" ht="13" x14ac:dyDescent="0.3">
      <c r="A7" s="7" t="s">
        <v>229</v>
      </c>
      <c r="B7" s="46">
        <v>124672</v>
      </c>
      <c r="C7" s="46"/>
      <c r="D7" s="46">
        <v>804</v>
      </c>
      <c r="E7" s="46">
        <v>34788</v>
      </c>
      <c r="F7" s="46">
        <v>114</v>
      </c>
      <c r="G7" s="46">
        <v>2543</v>
      </c>
      <c r="H7" s="46">
        <v>372</v>
      </c>
      <c r="I7" s="46">
        <v>5726</v>
      </c>
      <c r="J7" s="46">
        <v>1290</v>
      </c>
      <c r="K7" s="46">
        <v>43057</v>
      </c>
    </row>
    <row r="8" spans="1:11" ht="13" x14ac:dyDescent="0.3">
      <c r="A8" s="7" t="s">
        <v>230</v>
      </c>
      <c r="B8" s="46">
        <v>22300</v>
      </c>
      <c r="C8" s="46"/>
      <c r="D8" s="46">
        <v>917</v>
      </c>
      <c r="E8" s="46">
        <v>2921</v>
      </c>
      <c r="F8" s="46">
        <v>288</v>
      </c>
      <c r="G8" s="46">
        <v>173</v>
      </c>
      <c r="H8" s="46">
        <v>476</v>
      </c>
      <c r="I8" s="46">
        <v>583</v>
      </c>
      <c r="J8" s="46">
        <v>1681</v>
      </c>
      <c r="K8" s="46">
        <v>3677</v>
      </c>
    </row>
    <row r="9" spans="1:11" ht="13" x14ac:dyDescent="0.3">
      <c r="A9" s="7" t="s">
        <v>32</v>
      </c>
      <c r="B9" s="46">
        <v>31585</v>
      </c>
      <c r="C9" s="46"/>
      <c r="D9" s="46">
        <v>192</v>
      </c>
      <c r="E9" s="46">
        <v>934</v>
      </c>
      <c r="F9" s="46">
        <v>18</v>
      </c>
      <c r="G9" s="46">
        <v>54</v>
      </c>
      <c r="H9" s="46">
        <v>83</v>
      </c>
      <c r="I9" s="46">
        <v>337</v>
      </c>
      <c r="J9" s="46">
        <v>293</v>
      </c>
      <c r="K9" s="46">
        <v>1325</v>
      </c>
    </row>
    <row r="10" spans="1:11" ht="13" x14ac:dyDescent="0.3">
      <c r="A10" s="7" t="s">
        <v>231</v>
      </c>
      <c r="B10" s="46">
        <v>40462</v>
      </c>
      <c r="C10" s="46"/>
      <c r="D10" s="46">
        <v>24</v>
      </c>
      <c r="E10" s="46">
        <v>684</v>
      </c>
      <c r="F10" s="46">
        <v>0</v>
      </c>
      <c r="G10" s="46">
        <v>0</v>
      </c>
      <c r="H10" s="46">
        <v>3</v>
      </c>
      <c r="I10" s="46">
        <v>30</v>
      </c>
      <c r="J10" s="46">
        <v>27</v>
      </c>
      <c r="K10" s="46">
        <v>714</v>
      </c>
    </row>
    <row r="11" spans="1:11" ht="13" x14ac:dyDescent="0.3">
      <c r="A11" s="7" t="s">
        <v>232</v>
      </c>
      <c r="B11" s="46">
        <v>37253</v>
      </c>
      <c r="C11" s="46"/>
      <c r="D11" s="46">
        <v>250</v>
      </c>
      <c r="E11" s="46">
        <v>5231</v>
      </c>
      <c r="F11" s="46">
        <v>87</v>
      </c>
      <c r="G11" s="46">
        <v>873</v>
      </c>
      <c r="H11" s="46">
        <v>28</v>
      </c>
      <c r="I11" s="46">
        <v>556</v>
      </c>
      <c r="J11" s="46">
        <v>365</v>
      </c>
      <c r="K11" s="46">
        <v>6660</v>
      </c>
    </row>
    <row r="12" spans="1:11" ht="13" x14ac:dyDescent="0.3">
      <c r="A12" s="7" t="s">
        <v>33</v>
      </c>
      <c r="B12" s="46">
        <v>13308</v>
      </c>
      <c r="C12" s="46"/>
      <c r="D12" s="46">
        <v>236</v>
      </c>
      <c r="E12" s="46">
        <v>6778</v>
      </c>
      <c r="F12" s="46">
        <v>0</v>
      </c>
      <c r="G12" s="46">
        <v>0</v>
      </c>
      <c r="H12" s="46">
        <v>137</v>
      </c>
      <c r="I12" s="46">
        <v>2814</v>
      </c>
      <c r="J12" s="46">
        <v>373</v>
      </c>
      <c r="K12" s="46">
        <v>9592</v>
      </c>
    </row>
    <row r="13" spans="1:11" ht="13" x14ac:dyDescent="0.3">
      <c r="A13" s="7" t="s">
        <v>233</v>
      </c>
      <c r="B13" s="46">
        <v>127185</v>
      </c>
      <c r="C13" s="46"/>
      <c r="D13" s="46">
        <v>794</v>
      </c>
      <c r="E13" s="46">
        <v>17937</v>
      </c>
      <c r="F13" s="46">
        <v>175</v>
      </c>
      <c r="G13" s="46">
        <v>982</v>
      </c>
      <c r="H13" s="46">
        <v>669</v>
      </c>
      <c r="I13" s="46">
        <v>11158</v>
      </c>
      <c r="J13" s="46">
        <v>1638</v>
      </c>
      <c r="K13" s="46">
        <v>30077</v>
      </c>
    </row>
    <row r="14" spans="1:11" ht="13" x14ac:dyDescent="0.3">
      <c r="A14" s="7" t="s">
        <v>34</v>
      </c>
      <c r="B14" s="46">
        <v>203112</v>
      </c>
      <c r="C14" s="46"/>
      <c r="D14" s="46">
        <v>2066</v>
      </c>
      <c r="E14" s="46">
        <v>69069</v>
      </c>
      <c r="F14" s="46">
        <v>588</v>
      </c>
      <c r="G14" s="46">
        <v>12662</v>
      </c>
      <c r="H14" s="46">
        <v>2932</v>
      </c>
      <c r="I14" s="46">
        <v>59724</v>
      </c>
      <c r="J14" s="46">
        <v>5586</v>
      </c>
      <c r="K14" s="46">
        <v>141455</v>
      </c>
    </row>
    <row r="15" spans="1:11" ht="13" x14ac:dyDescent="0.3">
      <c r="A15" s="7" t="s">
        <v>35</v>
      </c>
      <c r="B15" s="46">
        <v>9960</v>
      </c>
      <c r="C15" s="46"/>
      <c r="D15" s="46">
        <v>155</v>
      </c>
      <c r="E15" s="46">
        <v>4575</v>
      </c>
      <c r="F15" s="46">
        <v>0</v>
      </c>
      <c r="G15" s="46">
        <v>0</v>
      </c>
      <c r="H15" s="46">
        <v>15</v>
      </c>
      <c r="I15" s="46">
        <v>400</v>
      </c>
      <c r="J15" s="46">
        <v>170</v>
      </c>
      <c r="K15" s="46">
        <v>4975</v>
      </c>
    </row>
    <row r="16" spans="1:11" ht="13" x14ac:dyDescent="0.3">
      <c r="A16" s="7" t="s">
        <v>36</v>
      </c>
      <c r="B16" s="46">
        <v>6968</v>
      </c>
      <c r="C16" s="46"/>
      <c r="D16" s="46">
        <v>407</v>
      </c>
      <c r="E16" s="46">
        <v>3638</v>
      </c>
      <c r="F16" s="46">
        <v>58</v>
      </c>
      <c r="G16" s="46">
        <v>214</v>
      </c>
      <c r="H16" s="46">
        <v>231</v>
      </c>
      <c r="I16" s="46">
        <v>1968</v>
      </c>
      <c r="J16" s="46">
        <v>696</v>
      </c>
      <c r="K16" s="46">
        <v>5820</v>
      </c>
    </row>
    <row r="17" spans="1:11" ht="13" x14ac:dyDescent="0.3">
      <c r="A17" s="7" t="s">
        <v>234</v>
      </c>
      <c r="B17" s="46">
        <v>9608</v>
      </c>
      <c r="C17" s="46"/>
      <c r="D17" s="46">
        <v>12</v>
      </c>
      <c r="E17" s="46">
        <v>512</v>
      </c>
      <c r="F17" s="46">
        <v>0</v>
      </c>
      <c r="G17" s="46">
        <v>0</v>
      </c>
      <c r="H17" s="46">
        <v>0</v>
      </c>
      <c r="I17" s="46">
        <v>0</v>
      </c>
      <c r="J17" s="46">
        <v>12</v>
      </c>
      <c r="K17" s="46">
        <v>512</v>
      </c>
    </row>
    <row r="18" spans="1:11" ht="13" x14ac:dyDescent="0.3">
      <c r="A18" s="7" t="s">
        <v>235</v>
      </c>
      <c r="B18" s="46">
        <v>15944</v>
      </c>
      <c r="C18" s="46"/>
      <c r="D18" s="46">
        <v>64</v>
      </c>
      <c r="E18" s="46">
        <v>1392</v>
      </c>
      <c r="F18" s="46">
        <v>3</v>
      </c>
      <c r="G18" s="46">
        <v>7</v>
      </c>
      <c r="H18" s="46">
        <v>110</v>
      </c>
      <c r="I18" s="46">
        <v>496</v>
      </c>
      <c r="J18" s="46">
        <v>177</v>
      </c>
      <c r="K18" s="46">
        <v>1895</v>
      </c>
    </row>
    <row r="19" spans="1:11" ht="13" x14ac:dyDescent="0.3">
      <c r="A19" s="7" t="s">
        <v>236</v>
      </c>
      <c r="B19" s="46">
        <v>19572</v>
      </c>
      <c r="C19" s="46"/>
      <c r="D19" s="46">
        <v>243</v>
      </c>
      <c r="E19" s="46">
        <v>6239</v>
      </c>
      <c r="F19" s="46">
        <v>33</v>
      </c>
      <c r="G19" s="46">
        <v>1802</v>
      </c>
      <c r="H19" s="46">
        <v>249</v>
      </c>
      <c r="I19" s="46">
        <v>3441</v>
      </c>
      <c r="J19" s="46">
        <v>525</v>
      </c>
      <c r="K19" s="46">
        <v>11482</v>
      </c>
    </row>
    <row r="20" spans="1:11" ht="13" x14ac:dyDescent="0.3">
      <c r="A20" s="7" t="s">
        <v>62</v>
      </c>
      <c r="B20" s="46">
        <v>27436</v>
      </c>
      <c r="C20" s="46"/>
      <c r="D20" s="46">
        <v>432</v>
      </c>
      <c r="E20" s="46">
        <v>16279</v>
      </c>
      <c r="F20" s="46">
        <v>70</v>
      </c>
      <c r="G20" s="46">
        <v>686</v>
      </c>
      <c r="H20" s="46">
        <v>258</v>
      </c>
      <c r="I20" s="46">
        <v>2250</v>
      </c>
      <c r="J20" s="46">
        <v>760</v>
      </c>
      <c r="K20" s="46">
        <v>19215</v>
      </c>
    </row>
    <row r="21" spans="1:11" ht="13" x14ac:dyDescent="0.3">
      <c r="A21" s="7" t="s">
        <v>237</v>
      </c>
      <c r="B21" s="46">
        <v>440956</v>
      </c>
      <c r="C21" s="46"/>
      <c r="D21" s="46">
        <v>9301</v>
      </c>
      <c r="E21" s="46">
        <v>95843</v>
      </c>
      <c r="F21" s="46">
        <v>4018</v>
      </c>
      <c r="G21" s="46">
        <v>38167</v>
      </c>
      <c r="H21" s="46">
        <v>4861</v>
      </c>
      <c r="I21" s="46">
        <v>73184</v>
      </c>
      <c r="J21" s="46">
        <v>18180</v>
      </c>
      <c r="K21" s="46">
        <v>207194</v>
      </c>
    </row>
    <row r="22" spans="1:11" ht="13" x14ac:dyDescent="0.3">
      <c r="A22" s="7" t="s">
        <v>238</v>
      </c>
      <c r="B22" s="46">
        <v>7037</v>
      </c>
      <c r="C22" s="46"/>
      <c r="D22" s="46">
        <v>43</v>
      </c>
      <c r="E22" s="46">
        <v>2017</v>
      </c>
      <c r="F22" s="46">
        <v>3</v>
      </c>
      <c r="G22" s="46">
        <v>154</v>
      </c>
      <c r="H22" s="46">
        <v>4</v>
      </c>
      <c r="I22" s="46">
        <v>76</v>
      </c>
      <c r="J22" s="46">
        <v>50</v>
      </c>
      <c r="K22" s="46">
        <v>2247</v>
      </c>
    </row>
    <row r="23" spans="1:11" ht="13" x14ac:dyDescent="0.3">
      <c r="A23" s="7" t="s">
        <v>239</v>
      </c>
      <c r="B23" s="46">
        <v>33443</v>
      </c>
      <c r="C23" s="46"/>
      <c r="D23" s="46">
        <v>245</v>
      </c>
      <c r="E23" s="46">
        <v>5232</v>
      </c>
      <c r="F23" s="46">
        <v>11</v>
      </c>
      <c r="G23" s="46">
        <v>156</v>
      </c>
      <c r="H23" s="46">
        <v>403</v>
      </c>
      <c r="I23" s="46">
        <v>2115</v>
      </c>
      <c r="J23" s="46">
        <v>659</v>
      </c>
      <c r="K23" s="46">
        <v>7503</v>
      </c>
    </row>
    <row r="24" spans="1:11" ht="13" x14ac:dyDescent="0.3">
      <c r="A24" s="7" t="s">
        <v>289</v>
      </c>
      <c r="B24" s="46">
        <v>20156</v>
      </c>
      <c r="C24" s="46"/>
      <c r="D24" s="46">
        <v>74</v>
      </c>
      <c r="E24" s="46">
        <v>3146</v>
      </c>
      <c r="F24" s="46">
        <v>7</v>
      </c>
      <c r="G24" s="46">
        <v>72</v>
      </c>
      <c r="H24" s="46">
        <v>21</v>
      </c>
      <c r="I24" s="46">
        <v>387</v>
      </c>
      <c r="J24" s="46">
        <v>102</v>
      </c>
      <c r="K24" s="46">
        <v>3605</v>
      </c>
    </row>
    <row r="25" spans="1:11" ht="13" x14ac:dyDescent="0.3">
      <c r="A25" s="7" t="s">
        <v>240</v>
      </c>
      <c r="B25" s="46">
        <v>22482</v>
      </c>
      <c r="C25" s="46"/>
      <c r="D25" s="46">
        <v>171</v>
      </c>
      <c r="E25" s="46">
        <v>4362</v>
      </c>
      <c r="F25" s="46">
        <v>51</v>
      </c>
      <c r="G25" s="46">
        <v>291</v>
      </c>
      <c r="H25" s="46">
        <v>127</v>
      </c>
      <c r="I25" s="46">
        <v>1021</v>
      </c>
      <c r="J25" s="46">
        <v>349</v>
      </c>
      <c r="K25" s="46">
        <v>5674</v>
      </c>
    </row>
    <row r="26" spans="1:11" ht="13" x14ac:dyDescent="0.3">
      <c r="A26" s="7" t="s">
        <v>37</v>
      </c>
      <c r="B26" s="46">
        <v>70941</v>
      </c>
      <c r="C26" s="46"/>
      <c r="D26" s="46">
        <v>472</v>
      </c>
      <c r="E26" s="46">
        <v>10268</v>
      </c>
      <c r="F26" s="46">
        <v>78</v>
      </c>
      <c r="G26" s="46">
        <v>710</v>
      </c>
      <c r="H26" s="46">
        <v>314</v>
      </c>
      <c r="I26" s="46">
        <v>2887</v>
      </c>
      <c r="J26" s="46">
        <v>864</v>
      </c>
      <c r="K26" s="46">
        <v>13865</v>
      </c>
    </row>
    <row r="27" spans="1:11" ht="13" x14ac:dyDescent="0.3">
      <c r="A27" s="7" t="s">
        <v>241</v>
      </c>
      <c r="B27" s="46">
        <v>32721</v>
      </c>
      <c r="C27" s="46"/>
      <c r="D27" s="46">
        <v>563</v>
      </c>
      <c r="E27" s="46">
        <v>7943</v>
      </c>
      <c r="F27" s="46">
        <v>77</v>
      </c>
      <c r="G27" s="46">
        <v>497</v>
      </c>
      <c r="H27" s="46">
        <v>251</v>
      </c>
      <c r="I27" s="46">
        <v>2153</v>
      </c>
      <c r="J27" s="46">
        <v>891</v>
      </c>
      <c r="K27" s="46">
        <v>10593</v>
      </c>
    </row>
    <row r="28" spans="1:11" ht="13" x14ac:dyDescent="0.3">
      <c r="A28" s="7" t="s">
        <v>38</v>
      </c>
      <c r="B28" s="46">
        <v>15902</v>
      </c>
      <c r="C28" s="46"/>
      <c r="D28" s="46">
        <v>270</v>
      </c>
      <c r="E28" s="46">
        <v>6818</v>
      </c>
      <c r="F28" s="46">
        <v>28</v>
      </c>
      <c r="G28" s="46">
        <v>557</v>
      </c>
      <c r="H28" s="46">
        <v>197</v>
      </c>
      <c r="I28" s="46">
        <v>1266</v>
      </c>
      <c r="J28" s="46">
        <v>495</v>
      </c>
      <c r="K28" s="46">
        <v>8641</v>
      </c>
    </row>
    <row r="29" spans="1:11" ht="13" x14ac:dyDescent="0.3">
      <c r="A29" s="7" t="s">
        <v>242</v>
      </c>
      <c r="B29" s="46">
        <v>31582</v>
      </c>
      <c r="C29" s="46"/>
      <c r="D29" s="46">
        <v>250</v>
      </c>
      <c r="E29" s="46">
        <v>4400</v>
      </c>
      <c r="F29" s="46">
        <v>58</v>
      </c>
      <c r="G29" s="46">
        <v>873</v>
      </c>
      <c r="H29" s="46">
        <v>41</v>
      </c>
      <c r="I29" s="46">
        <v>648</v>
      </c>
      <c r="J29" s="46">
        <v>349</v>
      </c>
      <c r="K29" s="46">
        <v>5921</v>
      </c>
    </row>
    <row r="30" spans="1:11" ht="13" x14ac:dyDescent="0.3">
      <c r="A30" s="7" t="s">
        <v>39</v>
      </c>
      <c r="B30" s="46">
        <v>434051</v>
      </c>
      <c r="C30" s="46"/>
      <c r="D30" s="46">
        <v>1916</v>
      </c>
      <c r="E30" s="46">
        <v>34345</v>
      </c>
      <c r="F30" s="46">
        <v>424</v>
      </c>
      <c r="G30" s="46">
        <v>5808</v>
      </c>
      <c r="H30" s="46">
        <v>806</v>
      </c>
      <c r="I30" s="46">
        <v>14238</v>
      </c>
      <c r="J30" s="46">
        <v>3146</v>
      </c>
      <c r="K30" s="46">
        <v>54391</v>
      </c>
    </row>
    <row r="31" spans="1:11" ht="13" x14ac:dyDescent="0.3">
      <c r="A31" s="7" t="s">
        <v>243</v>
      </c>
      <c r="B31" s="46">
        <v>10002</v>
      </c>
      <c r="C31" s="46"/>
      <c r="D31" s="46">
        <v>28</v>
      </c>
      <c r="E31" s="46">
        <v>685</v>
      </c>
      <c r="F31" s="46">
        <v>0</v>
      </c>
      <c r="G31" s="46">
        <v>0</v>
      </c>
      <c r="H31" s="46">
        <v>0</v>
      </c>
      <c r="I31" s="46">
        <v>0</v>
      </c>
      <c r="J31" s="46">
        <v>28</v>
      </c>
      <c r="K31" s="46">
        <v>685</v>
      </c>
    </row>
    <row r="32" spans="1:11" ht="13" x14ac:dyDescent="0.3">
      <c r="A32" s="7" t="s">
        <v>63</v>
      </c>
      <c r="B32" s="46">
        <v>1218</v>
      </c>
      <c r="C32" s="46"/>
      <c r="D32" s="46">
        <v>7</v>
      </c>
      <c r="E32" s="46">
        <v>240</v>
      </c>
      <c r="F32" s="46">
        <v>0</v>
      </c>
      <c r="G32" s="46">
        <v>0</v>
      </c>
      <c r="H32" s="46">
        <v>0</v>
      </c>
      <c r="I32" s="46">
        <v>0</v>
      </c>
      <c r="J32" s="46">
        <v>7</v>
      </c>
      <c r="K32" s="46">
        <v>240</v>
      </c>
    </row>
    <row r="33" spans="1:11" ht="13" x14ac:dyDescent="0.3">
      <c r="A33" s="7" t="s">
        <v>40</v>
      </c>
      <c r="B33" s="46">
        <v>242782</v>
      </c>
      <c r="C33" s="46"/>
      <c r="D33" s="46">
        <v>1738</v>
      </c>
      <c r="E33" s="46">
        <v>52783</v>
      </c>
      <c r="F33" s="46">
        <v>329</v>
      </c>
      <c r="G33" s="46">
        <v>3481</v>
      </c>
      <c r="H33" s="46">
        <v>1086</v>
      </c>
      <c r="I33" s="46">
        <v>8736</v>
      </c>
      <c r="J33" s="46">
        <v>3153</v>
      </c>
      <c r="K33" s="46">
        <v>65000</v>
      </c>
    </row>
    <row r="34" spans="1:11" ht="13" x14ac:dyDescent="0.3">
      <c r="A34" s="7" t="s">
        <v>41</v>
      </c>
      <c r="B34" s="46">
        <v>98115</v>
      </c>
      <c r="C34" s="46"/>
      <c r="D34" s="46">
        <v>6221</v>
      </c>
      <c r="E34" s="46">
        <v>141098</v>
      </c>
      <c r="F34" s="46">
        <v>2038</v>
      </c>
      <c r="G34" s="46">
        <v>19479</v>
      </c>
      <c r="H34" s="46">
        <v>5312</v>
      </c>
      <c r="I34" s="46">
        <v>117081</v>
      </c>
      <c r="J34" s="46">
        <v>13571</v>
      </c>
      <c r="K34" s="46">
        <v>277658</v>
      </c>
    </row>
    <row r="35" spans="1:11" ht="13" x14ac:dyDescent="0.3">
      <c r="A35" s="7" t="s">
        <v>42</v>
      </c>
      <c r="B35" s="46">
        <v>14917</v>
      </c>
      <c r="C35" s="46"/>
      <c r="D35" s="46">
        <v>325</v>
      </c>
      <c r="E35" s="46">
        <v>9174</v>
      </c>
      <c r="F35" s="46">
        <v>0</v>
      </c>
      <c r="G35" s="46">
        <v>0</v>
      </c>
      <c r="H35" s="46">
        <v>1</v>
      </c>
      <c r="I35" s="46">
        <v>24</v>
      </c>
      <c r="J35" s="46">
        <v>326</v>
      </c>
      <c r="K35" s="46">
        <v>9198</v>
      </c>
    </row>
    <row r="36" spans="1:11" ht="13" x14ac:dyDescent="0.3">
      <c r="A36" s="63" t="s">
        <v>43</v>
      </c>
      <c r="B36" s="46">
        <v>47196</v>
      </c>
      <c r="C36" s="46"/>
      <c r="D36" s="46">
        <v>441</v>
      </c>
      <c r="E36" s="46">
        <v>9941</v>
      </c>
      <c r="F36" s="46">
        <v>29</v>
      </c>
      <c r="G36" s="46">
        <v>329</v>
      </c>
      <c r="H36" s="46">
        <v>51</v>
      </c>
      <c r="I36" s="46">
        <v>1930</v>
      </c>
      <c r="J36" s="46">
        <v>521</v>
      </c>
      <c r="K36" s="46">
        <v>12200</v>
      </c>
    </row>
    <row r="37" spans="1:11" ht="13" x14ac:dyDescent="0.3">
      <c r="A37" s="7" t="s">
        <v>244</v>
      </c>
      <c r="B37" s="46">
        <v>139567</v>
      </c>
      <c r="C37" s="46"/>
      <c r="D37" s="46">
        <v>686</v>
      </c>
      <c r="E37" s="46">
        <v>19262</v>
      </c>
      <c r="F37" s="46">
        <v>339</v>
      </c>
      <c r="G37" s="46">
        <v>5584</v>
      </c>
      <c r="H37" s="46">
        <v>842</v>
      </c>
      <c r="I37" s="46">
        <v>7509</v>
      </c>
      <c r="J37" s="46">
        <v>1867</v>
      </c>
      <c r="K37" s="46">
        <v>32355</v>
      </c>
    </row>
    <row r="38" spans="1:11" ht="13" x14ac:dyDescent="0.3">
      <c r="A38" s="7" t="s">
        <v>44</v>
      </c>
      <c r="B38" s="46">
        <v>11161</v>
      </c>
      <c r="C38" s="46"/>
      <c r="D38" s="46">
        <v>67</v>
      </c>
      <c r="E38" s="46">
        <v>3158</v>
      </c>
      <c r="F38" s="46">
        <v>26</v>
      </c>
      <c r="G38" s="46">
        <v>419</v>
      </c>
      <c r="H38" s="46">
        <v>17</v>
      </c>
      <c r="I38" s="46">
        <v>329</v>
      </c>
      <c r="J38" s="46">
        <v>110</v>
      </c>
      <c r="K38" s="46">
        <v>3906</v>
      </c>
    </row>
    <row r="39" spans="1:11" ht="13" x14ac:dyDescent="0.3">
      <c r="A39" s="7" t="s">
        <v>45</v>
      </c>
      <c r="B39" s="46">
        <v>25398</v>
      </c>
      <c r="C39" s="46"/>
      <c r="D39" s="46">
        <v>17</v>
      </c>
      <c r="E39" s="46">
        <v>165</v>
      </c>
      <c r="F39" s="46">
        <v>0</v>
      </c>
      <c r="G39" s="46">
        <v>0</v>
      </c>
      <c r="H39" s="46">
        <v>6</v>
      </c>
      <c r="I39" s="46">
        <v>150</v>
      </c>
      <c r="J39" s="46">
        <v>23</v>
      </c>
      <c r="K39" s="46">
        <v>315</v>
      </c>
    </row>
    <row r="40" spans="1:11" ht="13" x14ac:dyDescent="0.3">
      <c r="A40" s="7" t="s">
        <v>46</v>
      </c>
      <c r="B40" s="46">
        <v>11221</v>
      </c>
      <c r="C40" s="46"/>
      <c r="D40" s="46">
        <v>55</v>
      </c>
      <c r="E40" s="46">
        <v>1211</v>
      </c>
      <c r="F40" s="46">
        <v>3</v>
      </c>
      <c r="G40" s="46">
        <v>120</v>
      </c>
      <c r="H40" s="46">
        <v>71</v>
      </c>
      <c r="I40" s="46">
        <v>760</v>
      </c>
      <c r="J40" s="46">
        <v>129</v>
      </c>
      <c r="K40" s="46">
        <v>2091</v>
      </c>
    </row>
    <row r="41" spans="1:11" ht="13" x14ac:dyDescent="0.3">
      <c r="A41" s="7" t="s">
        <v>47</v>
      </c>
      <c r="B41" s="46">
        <v>38659</v>
      </c>
      <c r="C41" s="46"/>
      <c r="D41" s="46">
        <v>430</v>
      </c>
      <c r="E41" s="46">
        <v>17385</v>
      </c>
      <c r="F41" s="46">
        <v>105</v>
      </c>
      <c r="G41" s="46">
        <v>777</v>
      </c>
      <c r="H41" s="46">
        <v>216</v>
      </c>
      <c r="I41" s="46">
        <v>4414</v>
      </c>
      <c r="J41" s="46">
        <v>751</v>
      </c>
      <c r="K41" s="46">
        <v>22576</v>
      </c>
    </row>
    <row r="42" spans="1:11" ht="13" x14ac:dyDescent="0.3">
      <c r="A42" s="7" t="s">
        <v>245</v>
      </c>
      <c r="B42" s="46">
        <v>391006</v>
      </c>
      <c r="C42" s="46"/>
      <c r="D42" s="46">
        <v>1957</v>
      </c>
      <c r="E42" s="46">
        <v>35199</v>
      </c>
      <c r="F42" s="46">
        <v>645</v>
      </c>
      <c r="G42" s="46">
        <v>5323</v>
      </c>
      <c r="H42" s="46">
        <v>1437</v>
      </c>
      <c r="I42" s="46">
        <v>28231</v>
      </c>
      <c r="J42" s="46">
        <v>4039</v>
      </c>
      <c r="K42" s="46">
        <v>68753</v>
      </c>
    </row>
    <row r="43" spans="1:11" ht="13" x14ac:dyDescent="0.3">
      <c r="A43" s="7" t="s">
        <v>246</v>
      </c>
      <c r="B43" s="46">
        <v>76210</v>
      </c>
      <c r="C43" s="46"/>
      <c r="D43" s="46">
        <v>40</v>
      </c>
      <c r="E43" s="46">
        <v>2201</v>
      </c>
      <c r="F43" s="46">
        <v>5</v>
      </c>
      <c r="G43" s="46">
        <v>200</v>
      </c>
      <c r="H43" s="46">
        <v>3</v>
      </c>
      <c r="I43" s="46">
        <v>65</v>
      </c>
      <c r="J43" s="46">
        <v>48</v>
      </c>
      <c r="K43" s="46">
        <v>2466</v>
      </c>
    </row>
    <row r="44" spans="1:11" ht="13" x14ac:dyDescent="0.3">
      <c r="A44" s="7" t="s">
        <v>64</v>
      </c>
      <c r="B44" s="46">
        <v>154475</v>
      </c>
      <c r="C44" s="46"/>
      <c r="D44" s="46">
        <v>2783</v>
      </c>
      <c r="E44" s="46">
        <v>60909</v>
      </c>
      <c r="F44" s="46">
        <v>868</v>
      </c>
      <c r="G44" s="46">
        <v>10718</v>
      </c>
      <c r="H44" s="46">
        <v>985</v>
      </c>
      <c r="I44" s="46">
        <v>16906</v>
      </c>
      <c r="J44" s="46">
        <v>4636</v>
      </c>
      <c r="K44" s="46">
        <v>88533</v>
      </c>
    </row>
    <row r="45" spans="1:11" ht="13" x14ac:dyDescent="0.3">
      <c r="A45" s="7" t="s">
        <v>247</v>
      </c>
      <c r="B45" s="46">
        <v>23410</v>
      </c>
      <c r="C45" s="46"/>
      <c r="D45" s="46">
        <v>49</v>
      </c>
      <c r="E45" s="46">
        <v>2369</v>
      </c>
      <c r="F45" s="46">
        <v>1</v>
      </c>
      <c r="G45" s="46">
        <v>12</v>
      </c>
      <c r="H45" s="46">
        <v>0</v>
      </c>
      <c r="I45" s="46">
        <v>0</v>
      </c>
      <c r="J45" s="46">
        <v>50</v>
      </c>
      <c r="K45" s="46">
        <v>2381</v>
      </c>
    </row>
    <row r="46" spans="1:11" ht="13" x14ac:dyDescent="0.3">
      <c r="A46" s="63" t="s">
        <v>48</v>
      </c>
      <c r="B46" s="46">
        <v>21940</v>
      </c>
      <c r="C46" s="46"/>
      <c r="D46" s="46">
        <v>404</v>
      </c>
      <c r="E46" s="46">
        <v>17170</v>
      </c>
      <c r="F46" s="46">
        <v>12</v>
      </c>
      <c r="G46" s="46">
        <v>185</v>
      </c>
      <c r="H46" s="46">
        <v>324</v>
      </c>
      <c r="I46" s="46">
        <v>13231</v>
      </c>
      <c r="J46" s="46">
        <v>740</v>
      </c>
      <c r="K46" s="46">
        <v>30586</v>
      </c>
    </row>
    <row r="47" spans="1:11" ht="13" x14ac:dyDescent="0.3">
      <c r="A47" s="7" t="s">
        <v>49</v>
      </c>
      <c r="B47" s="46">
        <v>130562</v>
      </c>
      <c r="C47" s="46"/>
      <c r="D47" s="46">
        <v>767</v>
      </c>
      <c r="E47" s="46">
        <v>15036</v>
      </c>
      <c r="F47" s="46">
        <v>222</v>
      </c>
      <c r="G47" s="46">
        <v>3725</v>
      </c>
      <c r="H47" s="46">
        <v>698</v>
      </c>
      <c r="I47" s="46">
        <v>14841</v>
      </c>
      <c r="J47" s="46">
        <v>1687</v>
      </c>
      <c r="K47" s="46">
        <v>33602</v>
      </c>
    </row>
    <row r="48" spans="1:11" ht="13" x14ac:dyDescent="0.3">
      <c r="A48" s="7" t="s">
        <v>248</v>
      </c>
      <c r="B48" s="46">
        <v>8477</v>
      </c>
      <c r="C48" s="46"/>
      <c r="D48" s="46">
        <v>57</v>
      </c>
      <c r="E48" s="46">
        <v>1056</v>
      </c>
      <c r="F48" s="46">
        <v>0</v>
      </c>
      <c r="G48" s="46">
        <v>0</v>
      </c>
      <c r="H48" s="46">
        <v>4</v>
      </c>
      <c r="I48" s="46">
        <v>68</v>
      </c>
      <c r="J48" s="46">
        <v>61</v>
      </c>
      <c r="K48" s="46">
        <v>1124</v>
      </c>
    </row>
    <row r="49" spans="1:11" ht="13" x14ac:dyDescent="0.3">
      <c r="A49" s="7" t="s">
        <v>50</v>
      </c>
      <c r="B49" s="46">
        <v>20192</v>
      </c>
      <c r="C49" s="46"/>
      <c r="D49" s="46">
        <v>261</v>
      </c>
      <c r="E49" s="46">
        <v>4458</v>
      </c>
      <c r="F49" s="46">
        <v>7</v>
      </c>
      <c r="G49" s="46">
        <v>110</v>
      </c>
      <c r="H49" s="46">
        <v>11</v>
      </c>
      <c r="I49" s="46">
        <v>1127</v>
      </c>
      <c r="J49" s="46">
        <v>279</v>
      </c>
      <c r="K49" s="46">
        <v>5695</v>
      </c>
    </row>
    <row r="50" spans="1:11" ht="13" x14ac:dyDescent="0.3">
      <c r="A50" s="7" t="s">
        <v>249</v>
      </c>
      <c r="B50" s="46">
        <v>24032</v>
      </c>
      <c r="C50" s="46"/>
      <c r="D50" s="46">
        <v>89</v>
      </c>
      <c r="E50" s="46">
        <v>3429</v>
      </c>
      <c r="F50" s="46">
        <v>0</v>
      </c>
      <c r="G50" s="46">
        <v>0</v>
      </c>
      <c r="H50" s="46">
        <v>4</v>
      </c>
      <c r="I50" s="46">
        <v>43</v>
      </c>
      <c r="J50" s="46">
        <v>93</v>
      </c>
      <c r="K50" s="46">
        <v>3472</v>
      </c>
    </row>
    <row r="51" spans="1:11" ht="13" x14ac:dyDescent="0.3">
      <c r="A51" s="7" t="s">
        <v>250</v>
      </c>
      <c r="B51" s="46">
        <v>242922</v>
      </c>
      <c r="C51" s="46"/>
      <c r="D51" s="46">
        <v>5069</v>
      </c>
      <c r="E51" s="46">
        <v>174697</v>
      </c>
      <c r="F51" s="46">
        <v>1861</v>
      </c>
      <c r="G51" s="46">
        <v>26002</v>
      </c>
      <c r="H51" s="46">
        <v>4246</v>
      </c>
      <c r="I51" s="46">
        <v>103261</v>
      </c>
      <c r="J51" s="46">
        <v>11176</v>
      </c>
      <c r="K51" s="46">
        <v>303960</v>
      </c>
    </row>
    <row r="52" spans="1:11" s="272" customFormat="1" ht="37.5" x14ac:dyDescent="0.3">
      <c r="A52" s="316" t="s">
        <v>325</v>
      </c>
      <c r="B52" s="46">
        <v>4393</v>
      </c>
      <c r="C52" s="129"/>
      <c r="D52" s="129">
        <v>93</v>
      </c>
      <c r="E52" s="129">
        <v>901</v>
      </c>
      <c r="F52" s="129">
        <v>11</v>
      </c>
      <c r="G52" s="129">
        <v>88</v>
      </c>
      <c r="H52" s="129">
        <v>19</v>
      </c>
      <c r="I52" s="129">
        <v>214</v>
      </c>
      <c r="J52" s="129">
        <v>123</v>
      </c>
      <c r="K52" s="129">
        <v>1203</v>
      </c>
    </row>
    <row r="53" spans="1:11" ht="13" x14ac:dyDescent="0.3">
      <c r="A53" s="7" t="s">
        <v>51</v>
      </c>
      <c r="B53" s="46">
        <v>46721</v>
      </c>
      <c r="C53" s="46"/>
      <c r="D53" s="46">
        <v>106</v>
      </c>
      <c r="E53" s="46">
        <v>3454</v>
      </c>
      <c r="F53" s="46">
        <v>0</v>
      </c>
      <c r="G53" s="46">
        <v>0</v>
      </c>
      <c r="H53" s="46">
        <v>0</v>
      </c>
      <c r="I53" s="46">
        <v>0</v>
      </c>
      <c r="J53" s="46">
        <v>106</v>
      </c>
      <c r="K53" s="46">
        <v>3454</v>
      </c>
    </row>
    <row r="54" spans="1:11" ht="13" x14ac:dyDescent="0.3">
      <c r="A54" s="7" t="s">
        <v>52</v>
      </c>
      <c r="B54" s="46">
        <v>52879</v>
      </c>
      <c r="C54" s="46"/>
      <c r="D54" s="46">
        <v>799</v>
      </c>
      <c r="E54" s="46">
        <v>19678</v>
      </c>
      <c r="F54" s="46">
        <v>356</v>
      </c>
      <c r="G54" s="46">
        <v>6592</v>
      </c>
      <c r="H54" s="46">
        <v>476</v>
      </c>
      <c r="I54" s="46">
        <v>6014</v>
      </c>
      <c r="J54" s="46">
        <v>1631</v>
      </c>
      <c r="K54" s="46">
        <v>32284</v>
      </c>
    </row>
    <row r="55" spans="1:11" ht="13" x14ac:dyDescent="0.3">
      <c r="A55" s="7" t="s">
        <v>251</v>
      </c>
      <c r="B55" s="46">
        <v>21037</v>
      </c>
      <c r="C55" s="46"/>
      <c r="D55" s="46">
        <v>105</v>
      </c>
      <c r="E55" s="46">
        <v>4121</v>
      </c>
      <c r="F55" s="46">
        <v>7</v>
      </c>
      <c r="G55" s="46">
        <v>17</v>
      </c>
      <c r="H55" s="46">
        <v>23</v>
      </c>
      <c r="I55" s="46">
        <v>198</v>
      </c>
      <c r="J55" s="46">
        <v>135</v>
      </c>
      <c r="K55" s="46">
        <v>4336</v>
      </c>
    </row>
    <row r="56" spans="1:11" ht="13" x14ac:dyDescent="0.3">
      <c r="A56" s="7" t="s">
        <v>53</v>
      </c>
      <c r="B56" s="46">
        <v>43184</v>
      </c>
      <c r="C56" s="46"/>
      <c r="D56" s="46">
        <v>127</v>
      </c>
      <c r="E56" s="46">
        <v>2700</v>
      </c>
      <c r="F56" s="46">
        <v>73</v>
      </c>
      <c r="G56" s="46">
        <v>492</v>
      </c>
      <c r="H56" s="46">
        <v>123</v>
      </c>
      <c r="I56" s="46">
        <v>946</v>
      </c>
      <c r="J56" s="46">
        <v>323</v>
      </c>
      <c r="K56" s="46">
        <v>4138</v>
      </c>
    </row>
    <row r="57" spans="1:11" ht="13" x14ac:dyDescent="0.3">
      <c r="A57" s="7" t="s">
        <v>54</v>
      </c>
      <c r="B57" s="46">
        <v>53621</v>
      </c>
      <c r="C57" s="46"/>
      <c r="D57" s="46">
        <v>136</v>
      </c>
      <c r="E57" s="46">
        <v>1878</v>
      </c>
      <c r="F57" s="46">
        <v>17</v>
      </c>
      <c r="G57" s="46">
        <v>143</v>
      </c>
      <c r="H57" s="46">
        <v>101</v>
      </c>
      <c r="I57" s="46">
        <v>501</v>
      </c>
      <c r="J57" s="46">
        <v>254</v>
      </c>
      <c r="K57" s="46">
        <v>2522</v>
      </c>
    </row>
    <row r="58" spans="1:11" ht="13" x14ac:dyDescent="0.3">
      <c r="A58" s="7" t="s">
        <v>55</v>
      </c>
      <c r="B58" s="46">
        <v>49774</v>
      </c>
      <c r="C58" s="46"/>
      <c r="D58" s="46">
        <v>659</v>
      </c>
      <c r="E58" s="46">
        <v>19532</v>
      </c>
      <c r="F58" s="46">
        <v>135</v>
      </c>
      <c r="G58" s="46">
        <v>2722</v>
      </c>
      <c r="H58" s="46">
        <v>147</v>
      </c>
      <c r="I58" s="46">
        <v>1690</v>
      </c>
      <c r="J58" s="46">
        <v>941</v>
      </c>
      <c r="K58" s="46">
        <v>23944</v>
      </c>
    </row>
    <row r="59" spans="1:11" ht="13" x14ac:dyDescent="0.3">
      <c r="A59" s="7" t="s">
        <v>56</v>
      </c>
      <c r="B59" s="46">
        <v>258111</v>
      </c>
      <c r="C59" s="46"/>
      <c r="D59" s="46">
        <v>1393</v>
      </c>
      <c r="E59" s="46">
        <v>50914</v>
      </c>
      <c r="F59" s="46">
        <v>312</v>
      </c>
      <c r="G59" s="46">
        <v>2237</v>
      </c>
      <c r="H59" s="46">
        <v>536</v>
      </c>
      <c r="I59" s="46">
        <v>5980</v>
      </c>
      <c r="J59" s="46">
        <v>2241</v>
      </c>
      <c r="K59" s="46">
        <v>59131</v>
      </c>
    </row>
    <row r="60" spans="1:11" ht="13" x14ac:dyDescent="0.3">
      <c r="A60" s="7" t="s">
        <v>57</v>
      </c>
      <c r="B60" s="46">
        <v>133777</v>
      </c>
      <c r="C60" s="46"/>
      <c r="D60" s="46">
        <v>1033</v>
      </c>
      <c r="E60" s="46">
        <v>32031</v>
      </c>
      <c r="F60" s="46">
        <v>571</v>
      </c>
      <c r="G60" s="46">
        <v>7622</v>
      </c>
      <c r="H60" s="46">
        <v>1400</v>
      </c>
      <c r="I60" s="46">
        <v>15213</v>
      </c>
      <c r="J60" s="46">
        <v>3004</v>
      </c>
      <c r="K60" s="46">
        <v>54866</v>
      </c>
    </row>
    <row r="61" spans="1:11" ht="13" x14ac:dyDescent="0.3">
      <c r="A61" s="7" t="s">
        <v>252</v>
      </c>
      <c r="B61" s="46">
        <v>4462</v>
      </c>
      <c r="C61" s="46"/>
      <c r="D61" s="46">
        <v>15</v>
      </c>
      <c r="E61" s="46">
        <v>190</v>
      </c>
      <c r="F61" s="46">
        <v>5</v>
      </c>
      <c r="G61" s="46">
        <v>43</v>
      </c>
      <c r="H61" s="46">
        <v>5</v>
      </c>
      <c r="I61" s="46">
        <v>38</v>
      </c>
      <c r="J61" s="46">
        <v>25</v>
      </c>
      <c r="K61" s="46">
        <v>271</v>
      </c>
    </row>
    <row r="62" spans="1:11" ht="13" x14ac:dyDescent="0.3">
      <c r="A62" s="7" t="s">
        <v>253</v>
      </c>
      <c r="B62" s="46">
        <v>111021</v>
      </c>
      <c r="C62" s="46"/>
      <c r="D62" s="46">
        <v>2006</v>
      </c>
      <c r="E62" s="46">
        <v>49400</v>
      </c>
      <c r="F62" s="46">
        <v>380</v>
      </c>
      <c r="G62" s="46">
        <v>2262</v>
      </c>
      <c r="H62" s="46">
        <v>1534</v>
      </c>
      <c r="I62" s="46">
        <v>11616</v>
      </c>
      <c r="J62" s="46">
        <v>3920</v>
      </c>
      <c r="K62" s="46">
        <v>63278</v>
      </c>
    </row>
    <row r="63" spans="1:11" ht="13" x14ac:dyDescent="0.3">
      <c r="A63" s="7" t="s">
        <v>58</v>
      </c>
      <c r="B63" s="46">
        <v>22330</v>
      </c>
      <c r="C63" s="46"/>
      <c r="D63" s="46">
        <v>301</v>
      </c>
      <c r="E63" s="46">
        <v>9013</v>
      </c>
      <c r="F63" s="46">
        <v>47</v>
      </c>
      <c r="G63" s="46">
        <v>472</v>
      </c>
      <c r="H63" s="46">
        <v>106</v>
      </c>
      <c r="I63" s="46">
        <v>1412</v>
      </c>
      <c r="J63" s="46">
        <v>454</v>
      </c>
      <c r="K63" s="46">
        <v>10897</v>
      </c>
    </row>
    <row r="64" spans="1:11" ht="13" x14ac:dyDescent="0.3">
      <c r="A64" s="7" t="s">
        <v>65</v>
      </c>
      <c r="B64" s="46">
        <v>59830</v>
      </c>
      <c r="C64" s="46"/>
      <c r="D64" s="46">
        <v>655</v>
      </c>
      <c r="E64" s="46">
        <v>12684</v>
      </c>
      <c r="F64" s="46">
        <v>39</v>
      </c>
      <c r="G64" s="46">
        <v>615</v>
      </c>
      <c r="H64" s="46">
        <v>98</v>
      </c>
      <c r="I64" s="46">
        <v>5528</v>
      </c>
      <c r="J64" s="46">
        <v>792</v>
      </c>
      <c r="K64" s="46">
        <v>18827</v>
      </c>
    </row>
    <row r="65" spans="1:11" ht="13" x14ac:dyDescent="0.3">
      <c r="A65" s="10" t="s">
        <v>254</v>
      </c>
      <c r="B65" s="46">
        <v>48860</v>
      </c>
      <c r="C65" s="46"/>
      <c r="D65" s="46">
        <v>35</v>
      </c>
      <c r="E65" s="46">
        <v>1272</v>
      </c>
      <c r="F65" s="46">
        <v>2</v>
      </c>
      <c r="G65" s="46">
        <v>15</v>
      </c>
      <c r="H65" s="46">
        <v>12</v>
      </c>
      <c r="I65" s="46">
        <v>359</v>
      </c>
      <c r="J65" s="46">
        <v>49</v>
      </c>
      <c r="K65" s="46">
        <v>1646</v>
      </c>
    </row>
    <row r="66" spans="1:11" ht="13" x14ac:dyDescent="0.3">
      <c r="A66" s="7" t="s">
        <v>59</v>
      </c>
      <c r="B66" s="46">
        <v>943</v>
      </c>
      <c r="C66" s="46"/>
      <c r="D66" s="225" t="s">
        <v>292</v>
      </c>
      <c r="E66" s="225" t="s">
        <v>292</v>
      </c>
      <c r="F66" s="225" t="s">
        <v>292</v>
      </c>
      <c r="G66" s="225" t="s">
        <v>292</v>
      </c>
      <c r="H66" s="225" t="s">
        <v>292</v>
      </c>
      <c r="I66" s="225" t="s">
        <v>292</v>
      </c>
      <c r="J66" s="225" t="s">
        <v>292</v>
      </c>
      <c r="K66" s="225" t="s">
        <v>292</v>
      </c>
    </row>
    <row r="67" spans="1:11" ht="13" x14ac:dyDescent="0.3">
      <c r="A67" s="7" t="s">
        <v>255</v>
      </c>
      <c r="B67" s="46">
        <v>46582</v>
      </c>
      <c r="C67" s="46"/>
      <c r="D67" s="46">
        <v>130</v>
      </c>
      <c r="E67" s="46">
        <v>8846</v>
      </c>
      <c r="F67" s="46">
        <v>12</v>
      </c>
      <c r="G67" s="46">
        <v>340</v>
      </c>
      <c r="H67" s="46">
        <v>64</v>
      </c>
      <c r="I67" s="46">
        <v>400</v>
      </c>
      <c r="J67" s="46">
        <v>206</v>
      </c>
      <c r="K67" s="46">
        <v>9586</v>
      </c>
    </row>
    <row r="68" spans="1:11" ht="13" x14ac:dyDescent="0.3">
      <c r="A68" s="7" t="s">
        <v>256</v>
      </c>
      <c r="B68" s="46">
        <v>38798</v>
      </c>
      <c r="C68" s="46"/>
      <c r="D68" s="46">
        <v>279</v>
      </c>
      <c r="E68" s="46">
        <v>6607</v>
      </c>
      <c r="F68" s="46">
        <v>84</v>
      </c>
      <c r="G68" s="46">
        <v>718</v>
      </c>
      <c r="H68" s="46">
        <v>249</v>
      </c>
      <c r="I68" s="46">
        <v>2776</v>
      </c>
      <c r="J68" s="46">
        <v>612</v>
      </c>
      <c r="K68" s="46">
        <v>10101</v>
      </c>
    </row>
    <row r="69" spans="1:11" ht="13" x14ac:dyDescent="0.3">
      <c r="A69" s="7" t="s">
        <v>257</v>
      </c>
      <c r="B69" s="46">
        <v>26427</v>
      </c>
      <c r="C69" s="46"/>
      <c r="D69" s="46">
        <v>215</v>
      </c>
      <c r="E69" s="46">
        <v>10819</v>
      </c>
      <c r="F69" s="46">
        <v>1</v>
      </c>
      <c r="G69" s="46">
        <v>25</v>
      </c>
      <c r="H69" s="46">
        <v>16</v>
      </c>
      <c r="I69" s="46">
        <v>124</v>
      </c>
      <c r="J69" s="46">
        <v>232</v>
      </c>
      <c r="K69" s="46">
        <v>10968</v>
      </c>
    </row>
    <row r="70" spans="1:11" ht="13" x14ac:dyDescent="0.3">
      <c r="A70" s="7" t="s">
        <v>258</v>
      </c>
      <c r="B70" s="46">
        <v>10982</v>
      </c>
      <c r="C70" s="46"/>
      <c r="D70" s="46">
        <v>13</v>
      </c>
      <c r="E70" s="46">
        <v>1034</v>
      </c>
      <c r="F70" s="46">
        <v>0</v>
      </c>
      <c r="G70" s="46">
        <v>0</v>
      </c>
      <c r="H70" s="46">
        <v>0</v>
      </c>
      <c r="I70" s="46">
        <v>0</v>
      </c>
      <c r="J70" s="46">
        <v>13</v>
      </c>
      <c r="K70" s="46">
        <v>1034</v>
      </c>
    </row>
    <row r="71" spans="1:11" ht="13" x14ac:dyDescent="0.3">
      <c r="A71" s="7" t="s">
        <v>60</v>
      </c>
      <c r="B71" s="46">
        <v>15460</v>
      </c>
      <c r="C71" s="46"/>
      <c r="D71" s="46">
        <v>119</v>
      </c>
      <c r="E71" s="46">
        <v>2742</v>
      </c>
      <c r="F71" s="46">
        <v>0</v>
      </c>
      <c r="G71" s="46">
        <v>0</v>
      </c>
      <c r="H71" s="46">
        <v>32</v>
      </c>
      <c r="I71" s="46">
        <v>313</v>
      </c>
      <c r="J71" s="46">
        <v>151</v>
      </c>
      <c r="K71" s="46">
        <v>3055</v>
      </c>
    </row>
    <row r="72" spans="1:11" ht="13" x14ac:dyDescent="0.3">
      <c r="A72" s="14" t="s">
        <v>259</v>
      </c>
      <c r="B72" s="46">
        <v>14134</v>
      </c>
      <c r="C72" s="46"/>
      <c r="D72" s="46">
        <v>143</v>
      </c>
      <c r="E72" s="46">
        <v>2660</v>
      </c>
      <c r="F72" s="46">
        <v>11</v>
      </c>
      <c r="G72" s="46">
        <v>98</v>
      </c>
      <c r="H72" s="46">
        <v>64</v>
      </c>
      <c r="I72" s="46">
        <v>846</v>
      </c>
      <c r="J72" s="46">
        <v>218</v>
      </c>
      <c r="K72" s="46">
        <v>3604</v>
      </c>
    </row>
    <row r="73" spans="1:11" ht="13" x14ac:dyDescent="0.3">
      <c r="A73" s="76" t="s">
        <v>61</v>
      </c>
      <c r="B73" s="68">
        <v>4683219</v>
      </c>
      <c r="C73" s="68" t="s">
        <v>219</v>
      </c>
      <c r="D73" s="68">
        <v>50121</v>
      </c>
      <c r="E73" s="68">
        <v>1169896</v>
      </c>
      <c r="F73" s="68">
        <v>14840</v>
      </c>
      <c r="G73" s="68">
        <v>169475</v>
      </c>
      <c r="H73" s="68">
        <v>33106</v>
      </c>
      <c r="I73" s="68">
        <v>563717</v>
      </c>
      <c r="J73" s="68">
        <v>98067</v>
      </c>
      <c r="K73" s="158">
        <v>1903088</v>
      </c>
    </row>
    <row r="74" spans="1:11" ht="13" x14ac:dyDescent="0.3">
      <c r="A74" s="67"/>
      <c r="B74" s="67" t="s">
        <v>220</v>
      </c>
      <c r="C74" s="67"/>
      <c r="D74" s="67"/>
      <c r="K74" s="110" t="s">
        <v>291</v>
      </c>
    </row>
    <row r="75" spans="1:11" ht="13" x14ac:dyDescent="0.3">
      <c r="A75" s="67"/>
      <c r="B75" s="67"/>
      <c r="C75" s="45"/>
      <c r="D75" s="67"/>
    </row>
  </sheetData>
  <mergeCells count="8">
    <mergeCell ref="A1:K2"/>
    <mergeCell ref="A3:A4"/>
    <mergeCell ref="B3:B4"/>
    <mergeCell ref="D3:E3"/>
    <mergeCell ref="F3:G3"/>
    <mergeCell ref="H3:I3"/>
    <mergeCell ref="J3:K3"/>
    <mergeCell ref="C3:C4"/>
  </mergeCells>
  <phoneticPr fontId="0" type="noConversion"/>
  <printOptions horizontalCentered="1" verticalCentered="1" gridLines="1"/>
  <pageMargins left="0.5" right="0.5" top="0.75" bottom="0.75" header="0.5" footer="0.5"/>
  <pageSetup scale="89" orientation="landscape" r:id="rId1"/>
  <headerFooter alignWithMargins="0">
    <oddFooter>&amp;C&amp;"Garamond,Regular"&amp;P</oddFooter>
  </headerFooter>
  <rowBreaks count="1" manualBreakCount="1">
    <brk id="4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8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Q72"/>
    </sheetView>
  </sheetViews>
  <sheetFormatPr defaultColWidth="9.1796875" defaultRowHeight="13" x14ac:dyDescent="0.3"/>
  <cols>
    <col min="1" max="1" width="29.1796875" style="45" customWidth="1"/>
    <col min="2" max="2" width="10" style="45" customWidth="1"/>
    <col min="3" max="3" width="1.90625" style="226" customWidth="1"/>
    <col min="4" max="4" width="8" style="226" customWidth="1"/>
    <col min="5" max="5" width="8.08984375" style="226" customWidth="1"/>
    <col min="6" max="6" width="8" style="226" customWidth="1"/>
    <col min="7" max="7" width="7.81640625" style="45" customWidth="1"/>
    <col min="8" max="8" width="8.81640625" style="45" customWidth="1"/>
    <col min="9" max="9" width="7.54296875" style="45" customWidth="1"/>
    <col min="10" max="11" width="8" style="45" customWidth="1"/>
    <col min="12" max="12" width="8.81640625" style="45" customWidth="1"/>
    <col min="13" max="13" width="8.7265625" style="45" customWidth="1"/>
    <col min="14" max="14" width="10.36328125" style="45" customWidth="1"/>
    <col min="15" max="15" width="5.1796875" style="45" customWidth="1"/>
    <col min="16" max="16" width="7.54296875" style="45" customWidth="1"/>
    <col min="17" max="17" width="8.54296875" style="64" customWidth="1"/>
    <col min="18" max="18" width="9.1796875" style="67"/>
    <col min="19" max="16384" width="9.1796875" style="45"/>
  </cols>
  <sheetData>
    <row r="1" spans="1:18" ht="15.75" customHeight="1" x14ac:dyDescent="0.3">
      <c r="A1" s="503" t="s">
        <v>116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5"/>
    </row>
    <row r="2" spans="1:18" x14ac:dyDescent="0.3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8"/>
    </row>
    <row r="3" spans="1:18" s="70" customFormat="1" x14ac:dyDescent="0.3">
      <c r="A3" s="490" t="s">
        <v>23</v>
      </c>
      <c r="B3" s="510" t="s">
        <v>2</v>
      </c>
      <c r="C3" s="492"/>
      <c r="D3" s="513" t="s">
        <v>118</v>
      </c>
      <c r="E3" s="483"/>
      <c r="F3" s="484"/>
      <c r="G3" s="513" t="s">
        <v>117</v>
      </c>
      <c r="H3" s="483"/>
      <c r="I3" s="483"/>
      <c r="J3" s="483"/>
      <c r="K3" s="484"/>
      <c r="L3" s="483" t="s">
        <v>119</v>
      </c>
      <c r="M3" s="483"/>
      <c r="N3" s="484"/>
      <c r="O3" s="179"/>
      <c r="P3" s="483" t="s">
        <v>120</v>
      </c>
      <c r="Q3" s="484"/>
      <c r="R3" s="69"/>
    </row>
    <row r="4" spans="1:18" s="108" customFormat="1" ht="39" customHeight="1" x14ac:dyDescent="0.3">
      <c r="A4" s="491"/>
      <c r="B4" s="511"/>
      <c r="C4" s="512"/>
      <c r="D4" s="180" t="s">
        <v>126</v>
      </c>
      <c r="E4" s="142" t="s">
        <v>127</v>
      </c>
      <c r="F4" s="143" t="s">
        <v>287</v>
      </c>
      <c r="G4" s="360" t="s">
        <v>121</v>
      </c>
      <c r="H4" s="107" t="s">
        <v>122</v>
      </c>
      <c r="I4" s="107" t="s">
        <v>123</v>
      </c>
      <c r="J4" s="107" t="s">
        <v>124</v>
      </c>
      <c r="K4" s="361" t="s">
        <v>125</v>
      </c>
      <c r="L4" s="142" t="s">
        <v>134</v>
      </c>
      <c r="M4" s="142" t="s">
        <v>298</v>
      </c>
      <c r="N4" s="143" t="s">
        <v>308</v>
      </c>
      <c r="O4" s="181" t="s">
        <v>321</v>
      </c>
      <c r="P4" s="142" t="s">
        <v>128</v>
      </c>
      <c r="Q4" s="143" t="s">
        <v>129</v>
      </c>
      <c r="R4" s="107"/>
    </row>
    <row r="5" spans="1:18" x14ac:dyDescent="0.3">
      <c r="A5" s="300" t="s">
        <v>228</v>
      </c>
      <c r="B5" s="129">
        <v>62190</v>
      </c>
      <c r="C5" s="129"/>
      <c r="D5" s="265">
        <v>34625</v>
      </c>
      <c r="E5" s="129">
        <v>47053</v>
      </c>
      <c r="F5" s="129">
        <v>0</v>
      </c>
      <c r="G5" s="267">
        <v>49666</v>
      </c>
      <c r="H5" s="268">
        <v>24962</v>
      </c>
      <c r="I5" s="268">
        <v>3431</v>
      </c>
      <c r="J5" s="268">
        <v>3619</v>
      </c>
      <c r="K5" s="269">
        <v>0</v>
      </c>
      <c r="L5" s="270">
        <v>18398</v>
      </c>
      <c r="M5" s="268">
        <v>4008</v>
      </c>
      <c r="N5" s="266">
        <v>104084</v>
      </c>
      <c r="O5" s="271">
        <v>1.673645280591735</v>
      </c>
      <c r="P5" s="129">
        <v>272</v>
      </c>
      <c r="Q5" s="266">
        <v>1120</v>
      </c>
    </row>
    <row r="6" spans="1:18" x14ac:dyDescent="0.3">
      <c r="A6" s="300" t="s">
        <v>31</v>
      </c>
      <c r="B6" s="129">
        <v>25605</v>
      </c>
      <c r="C6" s="129"/>
      <c r="D6" s="265">
        <v>9070</v>
      </c>
      <c r="E6" s="129">
        <v>19679</v>
      </c>
      <c r="F6" s="266">
        <v>5792</v>
      </c>
      <c r="G6" s="267">
        <v>19640</v>
      </c>
      <c r="H6" s="268">
        <v>11323</v>
      </c>
      <c r="I6" s="268">
        <v>1685</v>
      </c>
      <c r="J6" s="268">
        <v>1893</v>
      </c>
      <c r="K6" s="269">
        <v>0</v>
      </c>
      <c r="L6" s="270">
        <v>9512</v>
      </c>
      <c r="M6" s="268">
        <v>2613</v>
      </c>
      <c r="N6" s="266">
        <v>46666</v>
      </c>
      <c r="O6" s="271">
        <v>1.8225346611989846</v>
      </c>
      <c r="P6" s="129">
        <v>819</v>
      </c>
      <c r="Q6" s="266">
        <v>441</v>
      </c>
    </row>
    <row r="7" spans="1:18" x14ac:dyDescent="0.3">
      <c r="A7" s="300" t="s">
        <v>229</v>
      </c>
      <c r="B7" s="129">
        <v>124672</v>
      </c>
      <c r="C7" s="129"/>
      <c r="D7" s="265">
        <v>131112</v>
      </c>
      <c r="E7" s="129">
        <v>322922</v>
      </c>
      <c r="F7" s="266">
        <v>360</v>
      </c>
      <c r="G7" s="267">
        <v>122649</v>
      </c>
      <c r="H7" s="268">
        <v>163751</v>
      </c>
      <c r="I7" s="268">
        <v>2582</v>
      </c>
      <c r="J7" s="268">
        <v>49114</v>
      </c>
      <c r="K7" s="269">
        <v>4125</v>
      </c>
      <c r="L7" s="270">
        <v>112173</v>
      </c>
      <c r="M7" s="268">
        <v>596339</v>
      </c>
      <c r="N7" s="266">
        <v>1162906</v>
      </c>
      <c r="O7" s="271">
        <v>9.3277239476386029</v>
      </c>
      <c r="P7" s="129">
        <v>1992</v>
      </c>
      <c r="Q7" s="266">
        <v>4022</v>
      </c>
    </row>
    <row r="8" spans="1:18" x14ac:dyDescent="0.3">
      <c r="A8" s="300" t="s">
        <v>230</v>
      </c>
      <c r="B8" s="129">
        <v>22300</v>
      </c>
      <c r="C8" s="129"/>
      <c r="D8" s="265">
        <v>38609</v>
      </c>
      <c r="E8" s="129">
        <v>32705</v>
      </c>
      <c r="F8" s="266">
        <v>0</v>
      </c>
      <c r="G8" s="267">
        <v>42766</v>
      </c>
      <c r="H8" s="268">
        <v>15713</v>
      </c>
      <c r="I8" s="268">
        <v>210</v>
      </c>
      <c r="J8" s="268">
        <v>12625</v>
      </c>
      <c r="K8" s="269">
        <v>0</v>
      </c>
      <c r="L8" s="270">
        <v>250</v>
      </c>
      <c r="M8" s="268">
        <v>15144</v>
      </c>
      <c r="N8" s="266">
        <v>86708</v>
      </c>
      <c r="O8" s="271">
        <v>3.8882511210762334</v>
      </c>
      <c r="P8" s="129">
        <v>905</v>
      </c>
      <c r="Q8" s="266">
        <v>490</v>
      </c>
    </row>
    <row r="9" spans="1:18" x14ac:dyDescent="0.3">
      <c r="A9" s="300" t="s">
        <v>32</v>
      </c>
      <c r="B9" s="129">
        <v>31585</v>
      </c>
      <c r="C9" s="129"/>
      <c r="D9" s="265">
        <v>8242</v>
      </c>
      <c r="E9" s="129">
        <v>11693</v>
      </c>
      <c r="F9" s="266">
        <v>2533</v>
      </c>
      <c r="G9" s="267">
        <v>13739</v>
      </c>
      <c r="H9" s="268">
        <v>4898</v>
      </c>
      <c r="I9" s="268">
        <v>1825</v>
      </c>
      <c r="J9" s="268">
        <v>1575</v>
      </c>
      <c r="K9" s="269">
        <v>431</v>
      </c>
      <c r="L9" s="270">
        <v>352</v>
      </c>
      <c r="M9" s="268">
        <v>817</v>
      </c>
      <c r="N9" s="266">
        <v>23637</v>
      </c>
      <c r="O9" s="271">
        <v>0.74836156403356024</v>
      </c>
      <c r="P9" s="129">
        <v>104</v>
      </c>
      <c r="Q9" s="266">
        <v>584</v>
      </c>
    </row>
    <row r="10" spans="1:18" x14ac:dyDescent="0.3">
      <c r="A10" s="300" t="s">
        <v>231</v>
      </c>
      <c r="B10" s="129">
        <v>40462</v>
      </c>
      <c r="C10" s="129"/>
      <c r="D10" s="265">
        <v>17355</v>
      </c>
      <c r="E10" s="129">
        <v>14925</v>
      </c>
      <c r="F10" s="266">
        <v>3466</v>
      </c>
      <c r="G10" s="267">
        <v>28096</v>
      </c>
      <c r="H10" s="268">
        <v>5148</v>
      </c>
      <c r="I10" s="268">
        <v>1397</v>
      </c>
      <c r="J10" s="268">
        <v>1105</v>
      </c>
      <c r="K10" s="269">
        <v>0</v>
      </c>
      <c r="L10" s="270">
        <v>1800</v>
      </c>
      <c r="M10" s="268">
        <v>1859</v>
      </c>
      <c r="N10" s="266">
        <v>39405</v>
      </c>
      <c r="O10" s="271">
        <v>0.97387672383965207</v>
      </c>
      <c r="P10" s="129">
        <v>302</v>
      </c>
      <c r="Q10" s="266">
        <v>119</v>
      </c>
    </row>
    <row r="11" spans="1:18" x14ac:dyDescent="0.3">
      <c r="A11" s="300" t="s">
        <v>232</v>
      </c>
      <c r="B11" s="129">
        <v>37253</v>
      </c>
      <c r="C11" s="129"/>
      <c r="D11" s="265">
        <v>90034</v>
      </c>
      <c r="E11" s="129">
        <v>14834</v>
      </c>
      <c r="F11" s="266">
        <v>0</v>
      </c>
      <c r="G11" s="267">
        <v>32257</v>
      </c>
      <c r="H11" s="268">
        <v>14800</v>
      </c>
      <c r="I11" s="268">
        <v>2514</v>
      </c>
      <c r="J11" s="268">
        <v>54362</v>
      </c>
      <c r="K11" s="269">
        <v>1</v>
      </c>
      <c r="L11" s="270">
        <v>928848</v>
      </c>
      <c r="M11" s="268">
        <v>3123</v>
      </c>
      <c r="N11" s="266">
        <v>1036839</v>
      </c>
      <c r="O11" s="271">
        <v>27.832362494295761</v>
      </c>
      <c r="P11" s="129">
        <v>2325</v>
      </c>
      <c r="Q11" s="266">
        <v>828</v>
      </c>
    </row>
    <row r="12" spans="1:18" x14ac:dyDescent="0.3">
      <c r="A12" s="300" t="s">
        <v>33</v>
      </c>
      <c r="B12" s="129">
        <v>13308</v>
      </c>
      <c r="C12" s="129"/>
      <c r="D12" s="265">
        <v>38870</v>
      </c>
      <c r="E12" s="129">
        <v>30571</v>
      </c>
      <c r="F12" s="266">
        <v>0</v>
      </c>
      <c r="G12" s="267">
        <v>26788</v>
      </c>
      <c r="H12" s="268">
        <v>13856</v>
      </c>
      <c r="I12" s="268">
        <v>9452</v>
      </c>
      <c r="J12" s="268">
        <v>18649</v>
      </c>
      <c r="K12" s="269">
        <v>0</v>
      </c>
      <c r="L12" s="270">
        <v>3399</v>
      </c>
      <c r="M12" s="268">
        <v>9564</v>
      </c>
      <c r="N12" s="266">
        <v>82404</v>
      </c>
      <c r="O12" s="271">
        <v>6.1920649233543736</v>
      </c>
      <c r="P12" s="129">
        <v>930</v>
      </c>
      <c r="Q12" s="266">
        <v>397</v>
      </c>
    </row>
    <row r="13" spans="1:18" x14ac:dyDescent="0.3">
      <c r="A13" s="300" t="s">
        <v>233</v>
      </c>
      <c r="B13" s="129">
        <v>127185</v>
      </c>
      <c r="C13" s="129"/>
      <c r="D13" s="265">
        <v>189764</v>
      </c>
      <c r="E13" s="129">
        <v>225820</v>
      </c>
      <c r="F13" s="266">
        <v>0</v>
      </c>
      <c r="G13" s="267">
        <v>120420</v>
      </c>
      <c r="H13" s="268">
        <v>153600</v>
      </c>
      <c r="I13" s="268">
        <v>13619</v>
      </c>
      <c r="J13" s="268">
        <v>118017</v>
      </c>
      <c r="K13" s="269">
        <v>8968</v>
      </c>
      <c r="L13" s="270">
        <v>35382</v>
      </c>
      <c r="M13" s="268">
        <v>103731</v>
      </c>
      <c r="N13" s="266">
        <v>554697</v>
      </c>
      <c r="O13" s="271">
        <v>4.3613397806345091</v>
      </c>
      <c r="P13" s="129">
        <v>1711</v>
      </c>
      <c r="Q13" s="266">
        <v>2074</v>
      </c>
    </row>
    <row r="14" spans="1:18" x14ac:dyDescent="0.3">
      <c r="A14" s="300" t="s">
        <v>34</v>
      </c>
      <c r="B14" s="129">
        <v>203112</v>
      </c>
      <c r="C14" s="129"/>
      <c r="D14" s="265">
        <v>414968</v>
      </c>
      <c r="E14" s="129">
        <v>688693</v>
      </c>
      <c r="F14" s="266">
        <v>38675</v>
      </c>
      <c r="G14" s="267">
        <v>272323</v>
      </c>
      <c r="H14" s="268">
        <v>308920</v>
      </c>
      <c r="I14" s="268">
        <v>28894</v>
      </c>
      <c r="J14" s="268">
        <v>521235</v>
      </c>
      <c r="K14" s="269">
        <v>787</v>
      </c>
      <c r="L14" s="270">
        <v>318780</v>
      </c>
      <c r="M14" s="268">
        <v>1250242</v>
      </c>
      <c r="N14" s="266">
        <v>2711358</v>
      </c>
      <c r="O14" s="271">
        <v>13.349078341013826</v>
      </c>
      <c r="P14" s="129">
        <v>1987</v>
      </c>
      <c r="Q14" s="266">
        <v>4118</v>
      </c>
    </row>
    <row r="15" spans="1:18" x14ac:dyDescent="0.3">
      <c r="A15" s="300" t="s">
        <v>35</v>
      </c>
      <c r="B15" s="129">
        <v>9960</v>
      </c>
      <c r="C15" s="129"/>
      <c r="D15" s="265">
        <v>18917</v>
      </c>
      <c r="E15" s="129">
        <v>0</v>
      </c>
      <c r="F15" s="266">
        <v>0</v>
      </c>
      <c r="G15" s="267">
        <v>10000</v>
      </c>
      <c r="H15" s="268">
        <v>4588</v>
      </c>
      <c r="I15" s="268">
        <v>1545</v>
      </c>
      <c r="J15" s="268">
        <v>2634</v>
      </c>
      <c r="K15" s="269">
        <v>0</v>
      </c>
      <c r="L15" s="270">
        <v>492</v>
      </c>
      <c r="M15" s="268">
        <v>368</v>
      </c>
      <c r="N15" s="266">
        <v>19777</v>
      </c>
      <c r="O15" s="271">
        <v>1.9856425702811245</v>
      </c>
      <c r="P15" s="129">
        <v>518</v>
      </c>
      <c r="Q15" s="266">
        <v>91</v>
      </c>
    </row>
    <row r="16" spans="1:18" x14ac:dyDescent="0.3">
      <c r="A16" s="300" t="s">
        <v>36</v>
      </c>
      <c r="B16" s="129">
        <v>6968</v>
      </c>
      <c r="C16" s="129"/>
      <c r="D16" s="265">
        <v>18597</v>
      </c>
      <c r="E16" s="129">
        <v>56712</v>
      </c>
      <c r="F16" s="266">
        <v>0</v>
      </c>
      <c r="G16" s="267">
        <v>23748</v>
      </c>
      <c r="H16" s="268">
        <v>11059</v>
      </c>
      <c r="I16" s="268">
        <v>3444</v>
      </c>
      <c r="J16" s="268">
        <v>36640</v>
      </c>
      <c r="K16" s="269">
        <v>231</v>
      </c>
      <c r="L16" s="270">
        <v>7770</v>
      </c>
      <c r="M16" s="268">
        <v>5575</v>
      </c>
      <c r="N16" s="266">
        <v>88654</v>
      </c>
      <c r="O16" s="271">
        <v>12.723019517795636</v>
      </c>
      <c r="P16" s="129">
        <v>1623</v>
      </c>
      <c r="Q16" s="266">
        <v>1355</v>
      </c>
    </row>
    <row r="17" spans="1:17" x14ac:dyDescent="0.3">
      <c r="A17" s="300" t="s">
        <v>234</v>
      </c>
      <c r="B17" s="129">
        <v>9608</v>
      </c>
      <c r="C17" s="129"/>
      <c r="D17" s="265">
        <v>16844</v>
      </c>
      <c r="E17" s="129">
        <v>18793</v>
      </c>
      <c r="F17" s="266">
        <v>21402</v>
      </c>
      <c r="G17" s="267">
        <v>32101</v>
      </c>
      <c r="H17" s="268">
        <v>12476</v>
      </c>
      <c r="I17" s="268">
        <v>6234</v>
      </c>
      <c r="J17" s="268">
        <v>2920</v>
      </c>
      <c r="K17" s="269">
        <v>3308</v>
      </c>
      <c r="L17" s="270">
        <v>4552</v>
      </c>
      <c r="M17" s="268">
        <v>1309</v>
      </c>
      <c r="N17" s="266">
        <v>62900</v>
      </c>
      <c r="O17" s="271">
        <v>6.5466278101582018</v>
      </c>
      <c r="P17" s="129">
        <v>625</v>
      </c>
      <c r="Q17" s="266">
        <v>70</v>
      </c>
    </row>
    <row r="18" spans="1:17" x14ac:dyDescent="0.3">
      <c r="A18" s="300" t="s">
        <v>235</v>
      </c>
      <c r="B18" s="129">
        <v>15944</v>
      </c>
      <c r="C18" s="129"/>
      <c r="D18" s="265">
        <v>24920</v>
      </c>
      <c r="E18" s="129">
        <v>5241</v>
      </c>
      <c r="F18" s="266">
        <v>0</v>
      </c>
      <c r="G18" s="267">
        <v>13215</v>
      </c>
      <c r="H18" s="268">
        <v>6105</v>
      </c>
      <c r="I18" s="268">
        <v>631</v>
      </c>
      <c r="J18" s="268">
        <v>7763</v>
      </c>
      <c r="K18" s="269">
        <v>2447</v>
      </c>
      <c r="L18" s="270">
        <v>2814</v>
      </c>
      <c r="M18" s="268">
        <v>12698</v>
      </c>
      <c r="N18" s="266">
        <v>45673</v>
      </c>
      <c r="O18" s="271">
        <v>2.8645885599598597</v>
      </c>
      <c r="P18" s="129">
        <v>343</v>
      </c>
      <c r="Q18" s="266">
        <v>382</v>
      </c>
    </row>
    <row r="19" spans="1:17" x14ac:dyDescent="0.3">
      <c r="A19" s="300" t="s">
        <v>236</v>
      </c>
      <c r="B19" s="129">
        <v>19572</v>
      </c>
      <c r="C19" s="129"/>
      <c r="D19" s="265">
        <v>16329</v>
      </c>
      <c r="E19" s="129">
        <v>15941</v>
      </c>
      <c r="F19" s="266">
        <v>39994</v>
      </c>
      <c r="G19" s="267">
        <v>24846</v>
      </c>
      <c r="H19" s="268">
        <v>40203</v>
      </c>
      <c r="I19" s="268">
        <v>3308</v>
      </c>
      <c r="J19" s="268">
        <v>2960</v>
      </c>
      <c r="K19" s="269">
        <v>0</v>
      </c>
      <c r="L19" s="270">
        <v>1991</v>
      </c>
      <c r="M19" s="268">
        <v>10375</v>
      </c>
      <c r="N19" s="266">
        <v>84630</v>
      </c>
      <c r="O19" s="271">
        <v>4.3240343347639483</v>
      </c>
      <c r="P19" s="129">
        <v>661</v>
      </c>
      <c r="Q19" s="266">
        <v>221</v>
      </c>
    </row>
    <row r="20" spans="1:17" x14ac:dyDescent="0.3">
      <c r="A20" s="300" t="s">
        <v>62</v>
      </c>
      <c r="B20" s="129">
        <v>27436</v>
      </c>
      <c r="C20" s="129"/>
      <c r="D20" s="265">
        <v>36650</v>
      </c>
      <c r="E20" s="129">
        <v>127970</v>
      </c>
      <c r="F20" s="266">
        <v>0</v>
      </c>
      <c r="G20" s="267">
        <v>59641</v>
      </c>
      <c r="H20" s="268">
        <v>33873</v>
      </c>
      <c r="I20" s="268">
        <v>2072</v>
      </c>
      <c r="J20" s="268">
        <v>69034</v>
      </c>
      <c r="K20" s="269">
        <v>0</v>
      </c>
      <c r="L20" s="270">
        <v>9072</v>
      </c>
      <c r="M20" s="268">
        <v>2115</v>
      </c>
      <c r="N20" s="266">
        <v>175807</v>
      </c>
      <c r="O20" s="271">
        <v>6.4078947368421053</v>
      </c>
      <c r="P20" s="129">
        <v>445</v>
      </c>
      <c r="Q20" s="266">
        <v>353</v>
      </c>
    </row>
    <row r="21" spans="1:17" x14ac:dyDescent="0.3">
      <c r="A21" s="300" t="s">
        <v>237</v>
      </c>
      <c r="B21" s="129">
        <v>440956</v>
      </c>
      <c r="C21" s="129"/>
      <c r="D21" s="265">
        <v>701101</v>
      </c>
      <c r="E21" s="129">
        <v>1363501</v>
      </c>
      <c r="F21" s="266">
        <v>103660</v>
      </c>
      <c r="G21" s="267">
        <v>727547</v>
      </c>
      <c r="H21" s="268">
        <v>582563</v>
      </c>
      <c r="I21" s="268">
        <v>27666</v>
      </c>
      <c r="J21" s="268">
        <v>812693</v>
      </c>
      <c r="K21" s="269">
        <v>17793</v>
      </c>
      <c r="L21" s="270">
        <v>805670</v>
      </c>
      <c r="M21" s="268">
        <v>1898466</v>
      </c>
      <c r="N21" s="266">
        <v>4388255</v>
      </c>
      <c r="O21" s="271">
        <v>9.9516845218116998</v>
      </c>
      <c r="P21" s="129">
        <v>7721</v>
      </c>
      <c r="Q21" s="266">
        <v>2121</v>
      </c>
    </row>
    <row r="22" spans="1:17" x14ac:dyDescent="0.3">
      <c r="A22" s="300" t="s">
        <v>238</v>
      </c>
      <c r="B22" s="129">
        <v>7037</v>
      </c>
      <c r="C22" s="129"/>
      <c r="D22" s="265">
        <v>22406</v>
      </c>
      <c r="E22" s="129">
        <v>0</v>
      </c>
      <c r="F22" s="266">
        <v>17256</v>
      </c>
      <c r="G22" s="267">
        <v>12445</v>
      </c>
      <c r="H22" s="268">
        <v>20009</v>
      </c>
      <c r="I22" s="268">
        <v>906</v>
      </c>
      <c r="J22" s="268">
        <v>6107</v>
      </c>
      <c r="K22" s="269">
        <v>174</v>
      </c>
      <c r="L22" s="270">
        <v>386</v>
      </c>
      <c r="M22" s="268">
        <v>395</v>
      </c>
      <c r="N22" s="266">
        <v>40443</v>
      </c>
      <c r="O22" s="271">
        <v>5.7471934062810854</v>
      </c>
      <c r="P22" s="129">
        <v>275</v>
      </c>
      <c r="Q22" s="266">
        <v>99</v>
      </c>
    </row>
    <row r="23" spans="1:17" x14ac:dyDescent="0.3">
      <c r="A23" s="300" t="s">
        <v>239</v>
      </c>
      <c r="B23" s="129">
        <v>33443</v>
      </c>
      <c r="C23" s="129"/>
      <c r="D23" s="265">
        <v>29065</v>
      </c>
      <c r="E23" s="129">
        <v>25563</v>
      </c>
      <c r="F23" s="266">
        <v>0</v>
      </c>
      <c r="G23" s="267">
        <v>27614</v>
      </c>
      <c r="H23" s="268">
        <v>14219</v>
      </c>
      <c r="I23" s="268">
        <v>251</v>
      </c>
      <c r="J23" s="268">
        <v>12544</v>
      </c>
      <c r="K23" s="269">
        <v>0</v>
      </c>
      <c r="L23" s="270">
        <v>12755</v>
      </c>
      <c r="M23" s="268">
        <v>2022</v>
      </c>
      <c r="N23" s="266">
        <v>69405</v>
      </c>
      <c r="O23" s="271">
        <v>2.0753221899949166</v>
      </c>
      <c r="P23" s="129">
        <v>1364</v>
      </c>
      <c r="Q23" s="266">
        <v>1041</v>
      </c>
    </row>
    <row r="24" spans="1:17" x14ac:dyDescent="0.3">
      <c r="A24" s="300" t="s">
        <v>289</v>
      </c>
      <c r="B24" s="129">
        <v>20156</v>
      </c>
      <c r="C24" s="129"/>
      <c r="D24" s="265">
        <v>40060</v>
      </c>
      <c r="E24" s="129">
        <v>3417</v>
      </c>
      <c r="F24" s="266">
        <v>0</v>
      </c>
      <c r="G24" s="267">
        <v>25068</v>
      </c>
      <c r="H24" s="268">
        <v>9214</v>
      </c>
      <c r="I24" s="268">
        <v>455</v>
      </c>
      <c r="J24" s="268">
        <v>7724</v>
      </c>
      <c r="K24" s="269">
        <v>1016</v>
      </c>
      <c r="L24" s="270">
        <v>1049</v>
      </c>
      <c r="M24" s="268">
        <v>2805</v>
      </c>
      <c r="N24" s="266">
        <v>47331</v>
      </c>
      <c r="O24" s="271">
        <v>2.3482337765429651</v>
      </c>
      <c r="P24" s="129">
        <v>663</v>
      </c>
      <c r="Q24" s="266">
        <v>286</v>
      </c>
    </row>
    <row r="25" spans="1:17" x14ac:dyDescent="0.3">
      <c r="A25" s="300" t="s">
        <v>240</v>
      </c>
      <c r="B25" s="129">
        <v>22482</v>
      </c>
      <c r="C25" s="129"/>
      <c r="D25" s="265">
        <v>65700</v>
      </c>
      <c r="E25" s="129">
        <v>37740</v>
      </c>
      <c r="F25" s="266">
        <v>51846</v>
      </c>
      <c r="G25" s="267">
        <v>56116</v>
      </c>
      <c r="H25" s="268">
        <v>44602</v>
      </c>
      <c r="I25" s="268">
        <v>10349</v>
      </c>
      <c r="J25" s="268">
        <v>42652</v>
      </c>
      <c r="K25" s="269">
        <v>1519</v>
      </c>
      <c r="L25" s="270">
        <v>5822</v>
      </c>
      <c r="M25" s="268">
        <v>20095</v>
      </c>
      <c r="N25" s="266">
        <v>181203</v>
      </c>
      <c r="O25" s="271">
        <v>8.0599145983453422</v>
      </c>
      <c r="P25" s="129">
        <v>716</v>
      </c>
      <c r="Q25" s="266">
        <v>2527</v>
      </c>
    </row>
    <row r="26" spans="1:17" x14ac:dyDescent="0.3">
      <c r="A26" s="300" t="s">
        <v>37</v>
      </c>
      <c r="B26" s="129">
        <v>70941</v>
      </c>
      <c r="C26" s="129"/>
      <c r="D26" s="265">
        <v>80577</v>
      </c>
      <c r="E26" s="129">
        <v>46487</v>
      </c>
      <c r="F26" s="266">
        <v>0</v>
      </c>
      <c r="G26" s="267">
        <v>56951</v>
      </c>
      <c r="H26" s="268">
        <v>51053</v>
      </c>
      <c r="I26" s="268">
        <v>1690</v>
      </c>
      <c r="J26" s="268">
        <v>17358</v>
      </c>
      <c r="K26" s="269">
        <v>12</v>
      </c>
      <c r="L26" s="270">
        <v>33431</v>
      </c>
      <c r="M26" s="268">
        <v>63643</v>
      </c>
      <c r="N26" s="266">
        <v>224138</v>
      </c>
      <c r="O26" s="271">
        <v>3.1594987383882382</v>
      </c>
      <c r="P26" s="129">
        <v>789</v>
      </c>
      <c r="Q26" s="266">
        <v>1997</v>
      </c>
    </row>
    <row r="27" spans="1:17" x14ac:dyDescent="0.3">
      <c r="A27" s="300" t="s">
        <v>241</v>
      </c>
      <c r="B27" s="129">
        <v>32721</v>
      </c>
      <c r="C27" s="129"/>
      <c r="D27" s="265">
        <v>47383</v>
      </c>
      <c r="E27" s="129">
        <v>30849</v>
      </c>
      <c r="F27" s="266">
        <v>0</v>
      </c>
      <c r="G27" s="267">
        <v>38200</v>
      </c>
      <c r="H27" s="268">
        <v>12900</v>
      </c>
      <c r="I27" s="268">
        <v>9955</v>
      </c>
      <c r="J27" s="268">
        <v>16920</v>
      </c>
      <c r="K27" s="269">
        <v>167</v>
      </c>
      <c r="L27" s="270">
        <v>10392</v>
      </c>
      <c r="M27" s="268">
        <v>8440</v>
      </c>
      <c r="N27" s="266">
        <v>97064</v>
      </c>
      <c r="O27" s="271">
        <v>2.9664130069374406</v>
      </c>
      <c r="P27" s="129">
        <v>878</v>
      </c>
      <c r="Q27" s="266">
        <v>1103</v>
      </c>
    </row>
    <row r="28" spans="1:17" x14ac:dyDescent="0.3">
      <c r="A28" s="300" t="s">
        <v>38</v>
      </c>
      <c r="B28" s="129">
        <v>15902</v>
      </c>
      <c r="C28" s="129"/>
      <c r="D28" s="265">
        <v>53086</v>
      </c>
      <c r="E28" s="129">
        <v>12229</v>
      </c>
      <c r="F28" s="266">
        <v>12076</v>
      </c>
      <c r="G28" s="267">
        <v>16653</v>
      </c>
      <c r="H28" s="268">
        <v>27888</v>
      </c>
      <c r="I28" s="268">
        <v>3478</v>
      </c>
      <c r="J28" s="268">
        <v>29285</v>
      </c>
      <c r="K28" s="269">
        <v>0</v>
      </c>
      <c r="L28" s="270">
        <v>1768</v>
      </c>
      <c r="M28" s="268">
        <v>13712</v>
      </c>
      <c r="N28" s="266">
        <v>92871</v>
      </c>
      <c r="O28" s="271">
        <v>5.8402087787699664</v>
      </c>
      <c r="P28" s="129">
        <v>940</v>
      </c>
      <c r="Q28" s="266">
        <v>432</v>
      </c>
    </row>
    <row r="29" spans="1:17" x14ac:dyDescent="0.3">
      <c r="A29" s="300" t="s">
        <v>242</v>
      </c>
      <c r="B29" s="129">
        <v>31582</v>
      </c>
      <c r="C29" s="129"/>
      <c r="D29" s="265">
        <v>21137</v>
      </c>
      <c r="E29" s="129">
        <v>28760</v>
      </c>
      <c r="F29" s="266">
        <v>13099</v>
      </c>
      <c r="G29" s="267">
        <v>27836</v>
      </c>
      <c r="H29" s="268">
        <v>18935</v>
      </c>
      <c r="I29" s="268">
        <v>6921</v>
      </c>
      <c r="J29" s="268">
        <v>9235</v>
      </c>
      <c r="K29" s="269">
        <v>0</v>
      </c>
      <c r="L29" s="270">
        <v>26128</v>
      </c>
      <c r="M29" s="268">
        <v>3435</v>
      </c>
      <c r="N29" s="266">
        <v>92559</v>
      </c>
      <c r="O29" s="271">
        <v>2.9307516940029132</v>
      </c>
      <c r="P29" s="129">
        <v>451</v>
      </c>
      <c r="Q29" s="266">
        <v>2618</v>
      </c>
    </row>
    <row r="30" spans="1:17" x14ac:dyDescent="0.3">
      <c r="A30" s="300" t="s">
        <v>39</v>
      </c>
      <c r="B30" s="129">
        <v>434051</v>
      </c>
      <c r="C30" s="129"/>
      <c r="D30" s="265">
        <v>552158</v>
      </c>
      <c r="E30" s="129">
        <v>749483</v>
      </c>
      <c r="F30" s="266">
        <v>0</v>
      </c>
      <c r="G30" s="267">
        <v>406933</v>
      </c>
      <c r="H30" s="268">
        <v>382081</v>
      </c>
      <c r="I30" s="268">
        <v>15304</v>
      </c>
      <c r="J30" s="268">
        <v>497323</v>
      </c>
      <c r="K30" s="269">
        <v>0</v>
      </c>
      <c r="L30" s="270">
        <v>147550</v>
      </c>
      <c r="M30" s="268">
        <v>370637</v>
      </c>
      <c r="N30" s="266">
        <v>1819828</v>
      </c>
      <c r="O30" s="271">
        <v>4.1926593879521068</v>
      </c>
      <c r="P30" s="129">
        <v>1561</v>
      </c>
      <c r="Q30" s="266">
        <v>3269</v>
      </c>
    </row>
    <row r="31" spans="1:17" x14ac:dyDescent="0.3">
      <c r="A31" s="300" t="s">
        <v>243</v>
      </c>
      <c r="B31" s="129">
        <v>10002</v>
      </c>
      <c r="C31" s="129"/>
      <c r="D31" s="265">
        <v>31643</v>
      </c>
      <c r="E31" s="129">
        <v>0</v>
      </c>
      <c r="F31" s="266">
        <v>0</v>
      </c>
      <c r="G31" s="267">
        <v>21897</v>
      </c>
      <c r="H31" s="268">
        <v>5061</v>
      </c>
      <c r="I31" s="268">
        <v>2017</v>
      </c>
      <c r="J31" s="268">
        <v>2458</v>
      </c>
      <c r="K31" s="269">
        <v>180</v>
      </c>
      <c r="L31" s="270">
        <v>0</v>
      </c>
      <c r="M31" s="268">
        <v>21</v>
      </c>
      <c r="N31" s="266">
        <v>31664</v>
      </c>
      <c r="O31" s="271">
        <v>3.1657668466306736</v>
      </c>
      <c r="P31" s="129">
        <v>583</v>
      </c>
      <c r="Q31" s="266">
        <v>166</v>
      </c>
    </row>
    <row r="32" spans="1:17" x14ac:dyDescent="0.3">
      <c r="A32" s="300" t="s">
        <v>63</v>
      </c>
      <c r="B32" s="129">
        <v>1218</v>
      </c>
      <c r="C32" s="129"/>
      <c r="D32" s="265">
        <v>2609</v>
      </c>
      <c r="E32" s="129">
        <v>0</v>
      </c>
      <c r="F32" s="266">
        <v>0</v>
      </c>
      <c r="G32" s="267">
        <v>2286</v>
      </c>
      <c r="H32" s="268">
        <v>323</v>
      </c>
      <c r="I32" s="268">
        <v>0</v>
      </c>
      <c r="J32" s="268">
        <v>0</v>
      </c>
      <c r="K32" s="269">
        <v>0</v>
      </c>
      <c r="L32" s="270" t="s">
        <v>270</v>
      </c>
      <c r="M32" s="268">
        <v>0</v>
      </c>
      <c r="N32" s="266">
        <v>2609</v>
      </c>
      <c r="O32" s="271">
        <v>2.1420361247947457</v>
      </c>
      <c r="P32" s="129">
        <v>372</v>
      </c>
      <c r="Q32" s="266">
        <v>537</v>
      </c>
    </row>
    <row r="33" spans="1:17" x14ac:dyDescent="0.3">
      <c r="A33" s="300" t="s">
        <v>40</v>
      </c>
      <c r="B33" s="129">
        <v>242782</v>
      </c>
      <c r="C33" s="129"/>
      <c r="D33" s="265">
        <v>564389</v>
      </c>
      <c r="E33" s="129">
        <v>1450058</v>
      </c>
      <c r="F33" s="266">
        <v>0</v>
      </c>
      <c r="G33" s="267">
        <v>512079</v>
      </c>
      <c r="H33" s="268">
        <v>651588</v>
      </c>
      <c r="I33" s="268">
        <v>12634</v>
      </c>
      <c r="J33" s="268">
        <v>824037</v>
      </c>
      <c r="K33" s="269">
        <v>14109</v>
      </c>
      <c r="L33" s="270">
        <v>223308</v>
      </c>
      <c r="M33" s="268">
        <v>264783</v>
      </c>
      <c r="N33" s="266">
        <v>2502538</v>
      </c>
      <c r="O33" s="271">
        <v>10.307757576756103</v>
      </c>
      <c r="P33" s="129">
        <v>1174</v>
      </c>
      <c r="Q33" s="266">
        <v>742</v>
      </c>
    </row>
    <row r="34" spans="1:17" x14ac:dyDescent="0.3">
      <c r="A34" s="300" t="s">
        <v>41</v>
      </c>
      <c r="B34" s="129">
        <v>98115</v>
      </c>
      <c r="C34" s="129"/>
      <c r="D34" s="265">
        <v>125278</v>
      </c>
      <c r="E34" s="129">
        <v>264483</v>
      </c>
      <c r="F34" s="266">
        <v>0</v>
      </c>
      <c r="G34" s="267">
        <v>91610</v>
      </c>
      <c r="H34" s="268">
        <v>96785</v>
      </c>
      <c r="I34" s="268">
        <v>23345</v>
      </c>
      <c r="J34" s="268">
        <v>151057</v>
      </c>
      <c r="K34" s="269">
        <v>24103</v>
      </c>
      <c r="L34" s="270">
        <v>50332</v>
      </c>
      <c r="M34" s="268">
        <v>300307</v>
      </c>
      <c r="N34" s="266">
        <v>740400</v>
      </c>
      <c r="O34" s="271">
        <v>7.5462467512612754</v>
      </c>
      <c r="P34" s="129">
        <v>2163</v>
      </c>
      <c r="Q34" s="266">
        <v>1571</v>
      </c>
    </row>
    <row r="35" spans="1:17" x14ac:dyDescent="0.3">
      <c r="A35" s="300" t="s">
        <v>42</v>
      </c>
      <c r="B35" s="129">
        <v>14917</v>
      </c>
      <c r="C35" s="129"/>
      <c r="D35" s="265">
        <v>35365</v>
      </c>
      <c r="E35" s="129">
        <v>12623</v>
      </c>
      <c r="F35" s="266">
        <v>3999</v>
      </c>
      <c r="G35" s="267">
        <v>31868</v>
      </c>
      <c r="H35" s="268">
        <v>9342</v>
      </c>
      <c r="I35" s="268">
        <v>4078</v>
      </c>
      <c r="J35" s="268">
        <v>5950</v>
      </c>
      <c r="K35" s="269">
        <v>734</v>
      </c>
      <c r="L35" s="270">
        <v>1127</v>
      </c>
      <c r="M35" s="268">
        <v>13899</v>
      </c>
      <c r="N35" s="266">
        <v>67013</v>
      </c>
      <c r="O35" s="271">
        <v>4.4923912314808607</v>
      </c>
      <c r="P35" s="129">
        <v>859</v>
      </c>
      <c r="Q35" s="266">
        <v>4164</v>
      </c>
    </row>
    <row r="36" spans="1:17" x14ac:dyDescent="0.3">
      <c r="A36" s="300" t="s">
        <v>43</v>
      </c>
      <c r="B36" s="129">
        <v>47196</v>
      </c>
      <c r="C36" s="129"/>
      <c r="D36" s="265">
        <v>632017</v>
      </c>
      <c r="E36" s="129">
        <v>0</v>
      </c>
      <c r="F36" s="266">
        <v>0</v>
      </c>
      <c r="G36" s="267">
        <v>220588</v>
      </c>
      <c r="H36" s="268">
        <v>126176</v>
      </c>
      <c r="I36" s="268">
        <v>6778</v>
      </c>
      <c r="J36" s="268">
        <v>277706</v>
      </c>
      <c r="K36" s="269">
        <v>0</v>
      </c>
      <c r="L36" s="270">
        <v>27891</v>
      </c>
      <c r="M36" s="268">
        <v>35803</v>
      </c>
      <c r="N36" s="266">
        <v>695711</v>
      </c>
      <c r="O36" s="271">
        <v>14.74088905839478</v>
      </c>
      <c r="P36" s="129">
        <v>1414</v>
      </c>
      <c r="Q36" s="266">
        <v>1823</v>
      </c>
    </row>
    <row r="37" spans="1:17" x14ac:dyDescent="0.3">
      <c r="A37" s="300" t="s">
        <v>244</v>
      </c>
      <c r="B37" s="129">
        <v>139567</v>
      </c>
      <c r="C37" s="129"/>
      <c r="D37" s="265">
        <v>45070</v>
      </c>
      <c r="E37" s="129">
        <v>334546</v>
      </c>
      <c r="F37" s="266">
        <v>5226</v>
      </c>
      <c r="G37" s="267">
        <v>121728</v>
      </c>
      <c r="H37" s="268">
        <v>168119</v>
      </c>
      <c r="I37" s="268">
        <v>2616</v>
      </c>
      <c r="J37" s="268">
        <v>90492</v>
      </c>
      <c r="K37" s="269">
        <v>173</v>
      </c>
      <c r="L37" s="270">
        <v>69894</v>
      </c>
      <c r="M37" s="268">
        <v>543945</v>
      </c>
      <c r="N37" s="266">
        <v>998681</v>
      </c>
      <c r="O37" s="271">
        <v>7.1555668603609739</v>
      </c>
      <c r="P37" s="129">
        <v>2148</v>
      </c>
      <c r="Q37" s="266">
        <v>2215</v>
      </c>
    </row>
    <row r="38" spans="1:17" x14ac:dyDescent="0.3">
      <c r="A38" s="300" t="s">
        <v>44</v>
      </c>
      <c r="B38" s="129">
        <v>11161</v>
      </c>
      <c r="C38" s="129"/>
      <c r="D38" s="265">
        <v>14310</v>
      </c>
      <c r="E38" s="129">
        <v>0</v>
      </c>
      <c r="F38" s="266">
        <v>0</v>
      </c>
      <c r="G38" s="267">
        <v>5750</v>
      </c>
      <c r="H38" s="268">
        <v>4912</v>
      </c>
      <c r="I38" s="268">
        <v>2889</v>
      </c>
      <c r="J38" s="268">
        <v>408</v>
      </c>
      <c r="K38" s="269">
        <v>103</v>
      </c>
      <c r="L38" s="270">
        <v>97</v>
      </c>
      <c r="M38" s="268">
        <v>644</v>
      </c>
      <c r="N38" s="266">
        <v>15051</v>
      </c>
      <c r="O38" s="271">
        <v>1.348535077502016</v>
      </c>
      <c r="P38" s="129">
        <v>17</v>
      </c>
      <c r="Q38" s="266">
        <v>97</v>
      </c>
    </row>
    <row r="39" spans="1:17" x14ac:dyDescent="0.3">
      <c r="A39" s="300" t="s">
        <v>45</v>
      </c>
      <c r="B39" s="129">
        <v>25398</v>
      </c>
      <c r="C39" s="129"/>
      <c r="D39" s="265">
        <v>32473</v>
      </c>
      <c r="E39" s="129">
        <v>908</v>
      </c>
      <c r="F39" s="266">
        <v>0</v>
      </c>
      <c r="G39" s="267">
        <v>17029</v>
      </c>
      <c r="H39" s="268">
        <v>7697</v>
      </c>
      <c r="I39" s="268">
        <v>346</v>
      </c>
      <c r="J39" s="268">
        <v>8309</v>
      </c>
      <c r="K39" s="269">
        <v>0</v>
      </c>
      <c r="L39" s="270">
        <v>890</v>
      </c>
      <c r="M39" s="268">
        <v>7299</v>
      </c>
      <c r="N39" s="266">
        <v>41570</v>
      </c>
      <c r="O39" s="271">
        <v>1.6367430506339082</v>
      </c>
      <c r="P39" s="129">
        <v>89</v>
      </c>
      <c r="Q39" s="266">
        <v>195</v>
      </c>
    </row>
    <row r="40" spans="1:17" x14ac:dyDescent="0.3">
      <c r="A40" s="300" t="s">
        <v>46</v>
      </c>
      <c r="B40" s="129">
        <v>11221</v>
      </c>
      <c r="C40" s="129"/>
      <c r="D40" s="265">
        <v>35079</v>
      </c>
      <c r="E40" s="129">
        <v>0</v>
      </c>
      <c r="F40" s="266">
        <v>0</v>
      </c>
      <c r="G40" s="267">
        <v>24925</v>
      </c>
      <c r="H40" s="268">
        <v>9163</v>
      </c>
      <c r="I40" s="268">
        <v>985</v>
      </c>
      <c r="J40" s="268">
        <v>4</v>
      </c>
      <c r="K40" s="269">
        <v>0</v>
      </c>
      <c r="L40" s="270">
        <v>1167</v>
      </c>
      <c r="M40" s="268">
        <v>764</v>
      </c>
      <c r="N40" s="266">
        <v>37010</v>
      </c>
      <c r="O40" s="271">
        <v>3.298280010694234</v>
      </c>
      <c r="P40" s="129">
        <v>181</v>
      </c>
      <c r="Q40" s="266">
        <v>145</v>
      </c>
    </row>
    <row r="41" spans="1:17" x14ac:dyDescent="0.3">
      <c r="A41" s="300" t="s">
        <v>47</v>
      </c>
      <c r="B41" s="129">
        <v>38659</v>
      </c>
      <c r="C41" s="129"/>
      <c r="D41" s="265">
        <v>87920</v>
      </c>
      <c r="E41" s="129">
        <v>13803</v>
      </c>
      <c r="F41" s="266">
        <v>20767</v>
      </c>
      <c r="G41" s="267">
        <v>37577</v>
      </c>
      <c r="H41" s="268">
        <v>36666</v>
      </c>
      <c r="I41" s="268">
        <v>2760</v>
      </c>
      <c r="J41" s="268">
        <v>43472</v>
      </c>
      <c r="K41" s="269">
        <v>309</v>
      </c>
      <c r="L41" s="270">
        <v>18172</v>
      </c>
      <c r="M41" s="268">
        <v>5854</v>
      </c>
      <c r="N41" s="266">
        <v>146516</v>
      </c>
      <c r="O41" s="271">
        <v>3.7899583538115316</v>
      </c>
      <c r="P41" s="129">
        <v>884</v>
      </c>
      <c r="Q41" s="266">
        <v>4024</v>
      </c>
    </row>
    <row r="42" spans="1:17" x14ac:dyDescent="0.3">
      <c r="A42" s="300" t="s">
        <v>245</v>
      </c>
      <c r="B42" s="129">
        <v>391006</v>
      </c>
      <c r="C42" s="129"/>
      <c r="D42" s="265">
        <v>138510</v>
      </c>
      <c r="E42" s="129">
        <v>1140812</v>
      </c>
      <c r="F42" s="266">
        <v>0</v>
      </c>
      <c r="G42" s="267">
        <v>378954</v>
      </c>
      <c r="H42" s="268">
        <v>287522</v>
      </c>
      <c r="I42" s="268">
        <v>1108</v>
      </c>
      <c r="J42" s="268">
        <v>449204</v>
      </c>
      <c r="K42" s="269">
        <v>162534</v>
      </c>
      <c r="L42" s="270">
        <v>116491</v>
      </c>
      <c r="M42" s="268">
        <v>1053181</v>
      </c>
      <c r="N42" s="266">
        <v>2448994</v>
      </c>
      <c r="O42" s="271">
        <v>6.2633156524452307</v>
      </c>
      <c r="P42" s="129">
        <v>3159</v>
      </c>
      <c r="Q42" s="266">
        <v>2205</v>
      </c>
    </row>
    <row r="43" spans="1:17" x14ac:dyDescent="0.3">
      <c r="A43" s="300" t="s">
        <v>246</v>
      </c>
      <c r="B43" s="129">
        <v>76210</v>
      </c>
      <c r="C43" s="129"/>
      <c r="D43" s="265">
        <v>20431</v>
      </c>
      <c r="E43" s="129">
        <v>19677</v>
      </c>
      <c r="F43" s="266">
        <v>0</v>
      </c>
      <c r="G43" s="267">
        <v>29305</v>
      </c>
      <c r="H43" s="268">
        <v>9662</v>
      </c>
      <c r="I43" s="268">
        <v>522</v>
      </c>
      <c r="J43" s="268">
        <v>619</v>
      </c>
      <c r="K43" s="269">
        <v>0</v>
      </c>
      <c r="L43" s="270">
        <v>518</v>
      </c>
      <c r="M43" s="268">
        <v>4009</v>
      </c>
      <c r="N43" s="266">
        <v>44635</v>
      </c>
      <c r="O43" s="271">
        <v>0.58568429339981631</v>
      </c>
      <c r="P43" s="129">
        <v>787</v>
      </c>
      <c r="Q43" s="266">
        <v>714</v>
      </c>
    </row>
    <row r="44" spans="1:17" x14ac:dyDescent="0.3">
      <c r="A44" s="300" t="s">
        <v>64</v>
      </c>
      <c r="B44" s="129">
        <v>154475</v>
      </c>
      <c r="C44" s="129"/>
      <c r="D44" s="265">
        <v>174004</v>
      </c>
      <c r="E44" s="129">
        <v>491731</v>
      </c>
      <c r="F44" s="266">
        <v>42898</v>
      </c>
      <c r="G44" s="267">
        <v>191282</v>
      </c>
      <c r="H44" s="268">
        <v>164515</v>
      </c>
      <c r="I44" s="268">
        <v>4906</v>
      </c>
      <c r="J44" s="268">
        <v>345018</v>
      </c>
      <c r="K44" s="269">
        <v>296</v>
      </c>
      <c r="L44" s="270">
        <v>104263</v>
      </c>
      <c r="M44" s="268">
        <v>204528</v>
      </c>
      <c r="N44" s="266">
        <v>1017424</v>
      </c>
      <c r="O44" s="271">
        <v>6.5863343583104061</v>
      </c>
      <c r="P44" s="129">
        <v>1779</v>
      </c>
      <c r="Q44" s="266">
        <v>2484</v>
      </c>
    </row>
    <row r="45" spans="1:17" x14ac:dyDescent="0.3">
      <c r="A45" s="300" t="s">
        <v>247</v>
      </c>
      <c r="B45" s="129">
        <v>23410</v>
      </c>
      <c r="C45" s="129"/>
      <c r="D45" s="265">
        <v>20005</v>
      </c>
      <c r="E45" s="129">
        <v>22967</v>
      </c>
      <c r="F45" s="266">
        <v>0</v>
      </c>
      <c r="G45" s="267">
        <v>11918</v>
      </c>
      <c r="H45" s="268">
        <v>8027</v>
      </c>
      <c r="I45" s="268">
        <v>9939</v>
      </c>
      <c r="J45" s="268">
        <v>13019</v>
      </c>
      <c r="K45" s="269">
        <v>48</v>
      </c>
      <c r="L45" s="270">
        <v>2</v>
      </c>
      <c r="M45" s="268">
        <v>563</v>
      </c>
      <c r="N45" s="266">
        <v>43537</v>
      </c>
      <c r="O45" s="271">
        <v>1.8597607859888936</v>
      </c>
      <c r="P45" s="129">
        <v>806</v>
      </c>
      <c r="Q45" s="266">
        <v>583</v>
      </c>
    </row>
    <row r="46" spans="1:17" x14ac:dyDescent="0.3">
      <c r="A46" s="300" t="s">
        <v>48</v>
      </c>
      <c r="B46" s="129">
        <v>21940</v>
      </c>
      <c r="C46" s="129"/>
      <c r="D46" s="265">
        <v>101295</v>
      </c>
      <c r="E46" s="129">
        <v>84221</v>
      </c>
      <c r="F46" s="266">
        <v>0</v>
      </c>
      <c r="G46" s="267">
        <v>56620</v>
      </c>
      <c r="H46" s="268">
        <v>83003</v>
      </c>
      <c r="I46" s="268">
        <v>6643</v>
      </c>
      <c r="J46" s="268">
        <v>14987</v>
      </c>
      <c r="K46" s="269">
        <v>17300</v>
      </c>
      <c r="L46" s="270">
        <v>49747</v>
      </c>
      <c r="M46" s="268">
        <v>15697</v>
      </c>
      <c r="N46" s="266">
        <v>250960</v>
      </c>
      <c r="O46" s="271">
        <v>11.438468550592525</v>
      </c>
      <c r="P46" s="129">
        <v>598</v>
      </c>
      <c r="Q46" s="266">
        <v>2595</v>
      </c>
    </row>
    <row r="47" spans="1:17" x14ac:dyDescent="0.3">
      <c r="A47" s="300" t="s">
        <v>49</v>
      </c>
      <c r="B47" s="129">
        <v>130562</v>
      </c>
      <c r="C47" s="129"/>
      <c r="D47" s="265">
        <v>70111</v>
      </c>
      <c r="E47" s="129">
        <v>392566</v>
      </c>
      <c r="F47" s="266">
        <v>12433</v>
      </c>
      <c r="G47" s="267">
        <v>212486</v>
      </c>
      <c r="H47" s="268">
        <v>144295</v>
      </c>
      <c r="I47" s="268">
        <v>7380</v>
      </c>
      <c r="J47" s="268">
        <v>110784</v>
      </c>
      <c r="K47" s="269">
        <v>165</v>
      </c>
      <c r="L47" s="270">
        <v>76762</v>
      </c>
      <c r="M47" s="268">
        <v>1047973</v>
      </c>
      <c r="N47" s="266">
        <v>1599845</v>
      </c>
      <c r="O47" s="271">
        <v>12.253527059940872</v>
      </c>
      <c r="P47" s="129">
        <v>2378</v>
      </c>
      <c r="Q47" s="266">
        <v>11837</v>
      </c>
    </row>
    <row r="48" spans="1:17" x14ac:dyDescent="0.3">
      <c r="A48" s="300" t="s">
        <v>248</v>
      </c>
      <c r="B48" s="129">
        <v>8477</v>
      </c>
      <c r="C48" s="129"/>
      <c r="D48" s="265">
        <v>24266</v>
      </c>
      <c r="E48" s="129">
        <v>0</v>
      </c>
      <c r="F48" s="266">
        <v>0</v>
      </c>
      <c r="G48" s="267">
        <v>10569</v>
      </c>
      <c r="H48" s="268">
        <v>4792</v>
      </c>
      <c r="I48" s="268">
        <v>1173</v>
      </c>
      <c r="J48" s="268">
        <v>7732</v>
      </c>
      <c r="K48" s="269">
        <v>0</v>
      </c>
      <c r="L48" s="270">
        <v>3090</v>
      </c>
      <c r="M48" s="268">
        <v>38</v>
      </c>
      <c r="N48" s="266">
        <v>27394</v>
      </c>
      <c r="O48" s="271">
        <v>3.2315677716173172</v>
      </c>
      <c r="P48" s="129">
        <v>311</v>
      </c>
      <c r="Q48" s="266">
        <v>203</v>
      </c>
    </row>
    <row r="49" spans="1:18" x14ac:dyDescent="0.3">
      <c r="A49" s="300" t="s">
        <v>50</v>
      </c>
      <c r="B49" s="129">
        <v>20192</v>
      </c>
      <c r="C49" s="129"/>
      <c r="D49" s="265">
        <v>45893</v>
      </c>
      <c r="E49" s="129">
        <v>23790</v>
      </c>
      <c r="F49" s="266">
        <v>0</v>
      </c>
      <c r="G49" s="267">
        <v>35536</v>
      </c>
      <c r="H49" s="268">
        <v>18208</v>
      </c>
      <c r="I49" s="268">
        <v>0</v>
      </c>
      <c r="J49" s="268">
        <v>15747</v>
      </c>
      <c r="K49" s="269">
        <v>0</v>
      </c>
      <c r="L49" s="270">
        <v>49890</v>
      </c>
      <c r="M49" s="268">
        <v>366</v>
      </c>
      <c r="N49" s="266">
        <v>119939</v>
      </c>
      <c r="O49" s="271">
        <v>5.9399267036450079</v>
      </c>
      <c r="P49" s="129">
        <v>387</v>
      </c>
      <c r="Q49" s="266">
        <v>179</v>
      </c>
    </row>
    <row r="50" spans="1:18" x14ac:dyDescent="0.3">
      <c r="A50" s="300" t="s">
        <v>249</v>
      </c>
      <c r="B50" s="129">
        <v>24032</v>
      </c>
      <c r="C50" s="129"/>
      <c r="D50" s="265">
        <v>58297</v>
      </c>
      <c r="E50" s="129">
        <v>13013</v>
      </c>
      <c r="F50" s="266">
        <v>0</v>
      </c>
      <c r="G50" s="267">
        <v>31897</v>
      </c>
      <c r="H50" s="268">
        <v>14363</v>
      </c>
      <c r="I50" s="268">
        <v>2404</v>
      </c>
      <c r="J50" s="268">
        <v>22646</v>
      </c>
      <c r="K50" s="269">
        <v>0</v>
      </c>
      <c r="L50" s="270">
        <v>7943</v>
      </c>
      <c r="M50" s="268">
        <v>5430</v>
      </c>
      <c r="N50" s="266">
        <v>84683</v>
      </c>
      <c r="O50" s="271">
        <v>3.5237599866844209</v>
      </c>
      <c r="P50" s="129">
        <v>45</v>
      </c>
      <c r="Q50" s="266">
        <v>40</v>
      </c>
    </row>
    <row r="51" spans="1:18" x14ac:dyDescent="0.3">
      <c r="A51" s="300" t="s">
        <v>250</v>
      </c>
      <c r="B51" s="129">
        <v>242922</v>
      </c>
      <c r="C51" s="129"/>
      <c r="D51" s="265">
        <v>49635</v>
      </c>
      <c r="E51" s="129">
        <v>661748</v>
      </c>
      <c r="F51" s="266">
        <v>44607</v>
      </c>
      <c r="G51" s="267">
        <v>218878</v>
      </c>
      <c r="H51" s="268">
        <v>206937</v>
      </c>
      <c r="I51" s="268">
        <v>3667</v>
      </c>
      <c r="J51" s="268">
        <v>319769</v>
      </c>
      <c r="K51" s="269">
        <v>0</v>
      </c>
      <c r="L51" s="270">
        <v>173831</v>
      </c>
      <c r="M51" s="268">
        <v>92070</v>
      </c>
      <c r="N51" s="266">
        <v>1021891</v>
      </c>
      <c r="O51" s="271">
        <v>4.2066630441046922</v>
      </c>
      <c r="P51" s="129">
        <v>2580</v>
      </c>
      <c r="Q51" s="266">
        <v>2905</v>
      </c>
    </row>
    <row r="52" spans="1:18" s="238" customFormat="1" ht="37.5" x14ac:dyDescent="0.25">
      <c r="A52" s="316" t="s">
        <v>325</v>
      </c>
      <c r="B52" s="129">
        <v>4393</v>
      </c>
      <c r="C52" s="129"/>
      <c r="D52" s="265">
        <v>10331</v>
      </c>
      <c r="E52" s="129">
        <v>0</v>
      </c>
      <c r="F52" s="266">
        <v>0</v>
      </c>
      <c r="G52" s="267">
        <v>6370</v>
      </c>
      <c r="H52" s="268">
        <v>2480</v>
      </c>
      <c r="I52" s="268">
        <v>0</v>
      </c>
      <c r="J52" s="268">
        <v>1405</v>
      </c>
      <c r="K52" s="269">
        <v>42</v>
      </c>
      <c r="L52" s="270">
        <v>4172</v>
      </c>
      <c r="M52" s="268">
        <v>676</v>
      </c>
      <c r="N52" s="266">
        <v>15179</v>
      </c>
      <c r="O52" s="271">
        <v>3.45526974732529</v>
      </c>
      <c r="P52" s="129">
        <v>409</v>
      </c>
      <c r="Q52" s="266">
        <v>42</v>
      </c>
      <c r="R52" s="237"/>
    </row>
    <row r="53" spans="1:18" x14ac:dyDescent="0.3">
      <c r="A53" s="300" t="s">
        <v>51</v>
      </c>
      <c r="B53" s="129">
        <v>46721</v>
      </c>
      <c r="C53" s="129"/>
      <c r="D53" s="265">
        <v>45633</v>
      </c>
      <c r="E53" s="129">
        <v>888</v>
      </c>
      <c r="F53" s="266">
        <v>0</v>
      </c>
      <c r="G53" s="267">
        <v>8645</v>
      </c>
      <c r="H53" s="268">
        <v>17907</v>
      </c>
      <c r="I53" s="268">
        <v>0</v>
      </c>
      <c r="J53" s="268">
        <v>17719</v>
      </c>
      <c r="K53" s="269">
        <v>2223</v>
      </c>
      <c r="L53" s="270">
        <v>26649</v>
      </c>
      <c r="M53" s="268">
        <v>11684</v>
      </c>
      <c r="N53" s="266">
        <v>84854</v>
      </c>
      <c r="O53" s="271">
        <v>1.816185441236275</v>
      </c>
      <c r="P53" s="129">
        <v>301</v>
      </c>
      <c r="Q53" s="266">
        <v>50</v>
      </c>
    </row>
    <row r="54" spans="1:18" x14ac:dyDescent="0.3">
      <c r="A54" s="300" t="s">
        <v>52</v>
      </c>
      <c r="B54" s="129">
        <v>52879</v>
      </c>
      <c r="C54" s="129"/>
      <c r="D54" s="265">
        <v>94089</v>
      </c>
      <c r="E54" s="129">
        <v>75751</v>
      </c>
      <c r="F54" s="266">
        <v>41615</v>
      </c>
      <c r="G54" s="267">
        <v>79041</v>
      </c>
      <c r="H54" s="268">
        <v>83934</v>
      </c>
      <c r="I54" s="268">
        <v>5095</v>
      </c>
      <c r="J54" s="268">
        <v>41031</v>
      </c>
      <c r="K54" s="269">
        <v>1502</v>
      </c>
      <c r="L54" s="270">
        <v>27054</v>
      </c>
      <c r="M54" s="268">
        <v>18552</v>
      </c>
      <c r="N54" s="266">
        <v>257061</v>
      </c>
      <c r="O54" s="271">
        <v>4.8613060004916884</v>
      </c>
      <c r="P54" s="129">
        <v>1476</v>
      </c>
      <c r="Q54" s="266">
        <v>1104</v>
      </c>
    </row>
    <row r="55" spans="1:18" x14ac:dyDescent="0.3">
      <c r="A55" s="300" t="s">
        <v>251</v>
      </c>
      <c r="B55" s="129">
        <v>21037</v>
      </c>
      <c r="C55" s="129"/>
      <c r="D55" s="265">
        <v>15912</v>
      </c>
      <c r="E55" s="129">
        <v>7608</v>
      </c>
      <c r="F55" s="266">
        <v>0</v>
      </c>
      <c r="G55" s="267">
        <v>12325</v>
      </c>
      <c r="H55" s="268">
        <v>8986</v>
      </c>
      <c r="I55" s="268">
        <v>278</v>
      </c>
      <c r="J55" s="268">
        <v>847</v>
      </c>
      <c r="K55" s="269">
        <v>1084</v>
      </c>
      <c r="L55" s="270">
        <v>2215</v>
      </c>
      <c r="M55" s="268">
        <v>665</v>
      </c>
      <c r="N55" s="266">
        <v>26400</v>
      </c>
      <c r="O55" s="271">
        <v>1.2549317868517373</v>
      </c>
      <c r="P55" s="129">
        <v>1817</v>
      </c>
      <c r="Q55" s="266">
        <v>847</v>
      </c>
    </row>
    <row r="56" spans="1:18" x14ac:dyDescent="0.3">
      <c r="A56" s="300" t="s">
        <v>53</v>
      </c>
      <c r="B56" s="129">
        <v>43184</v>
      </c>
      <c r="C56" s="129"/>
      <c r="D56" s="265">
        <v>108015</v>
      </c>
      <c r="E56" s="129">
        <v>22982</v>
      </c>
      <c r="F56" s="266">
        <v>0</v>
      </c>
      <c r="G56" s="267">
        <v>62774</v>
      </c>
      <c r="H56" s="268">
        <v>20688</v>
      </c>
      <c r="I56" s="268">
        <v>11789</v>
      </c>
      <c r="J56" s="268">
        <v>35746</v>
      </c>
      <c r="K56" s="269">
        <v>0</v>
      </c>
      <c r="L56" s="270">
        <v>10530</v>
      </c>
      <c r="M56" s="268">
        <v>360923</v>
      </c>
      <c r="N56" s="266">
        <v>502450</v>
      </c>
      <c r="O56" s="271">
        <v>11.635096331974806</v>
      </c>
      <c r="P56" s="129">
        <v>2797</v>
      </c>
      <c r="Q56" s="266">
        <v>1387</v>
      </c>
    </row>
    <row r="57" spans="1:18" x14ac:dyDescent="0.3">
      <c r="A57" s="300" t="s">
        <v>54</v>
      </c>
      <c r="B57" s="129">
        <v>53621</v>
      </c>
      <c r="C57" s="129"/>
      <c r="D57" s="265">
        <v>46668</v>
      </c>
      <c r="E57" s="129">
        <v>59707</v>
      </c>
      <c r="F57" s="266">
        <v>0</v>
      </c>
      <c r="G57" s="267">
        <v>36301</v>
      </c>
      <c r="H57" s="268">
        <v>24505</v>
      </c>
      <c r="I57" s="268">
        <v>8902</v>
      </c>
      <c r="J57" s="268">
        <v>36162</v>
      </c>
      <c r="K57" s="269">
        <v>431</v>
      </c>
      <c r="L57" s="270">
        <v>10509</v>
      </c>
      <c r="M57" s="268">
        <v>2850</v>
      </c>
      <c r="N57" s="266">
        <v>119734</v>
      </c>
      <c r="O57" s="271">
        <v>2.2329684265492995</v>
      </c>
      <c r="P57" s="129">
        <v>2271</v>
      </c>
      <c r="Q57" s="266">
        <v>2119</v>
      </c>
    </row>
    <row r="58" spans="1:18" x14ac:dyDescent="0.3">
      <c r="A58" s="300" t="s">
        <v>55</v>
      </c>
      <c r="B58" s="129">
        <v>49774</v>
      </c>
      <c r="C58" s="129"/>
      <c r="D58" s="265">
        <v>48659</v>
      </c>
      <c r="E58" s="129">
        <v>144977</v>
      </c>
      <c r="F58" s="266">
        <v>0</v>
      </c>
      <c r="G58" s="267">
        <v>48143</v>
      </c>
      <c r="H58" s="268">
        <v>48356</v>
      </c>
      <c r="I58" s="268">
        <v>2507</v>
      </c>
      <c r="J58" s="268">
        <v>94232</v>
      </c>
      <c r="K58" s="269">
        <v>0</v>
      </c>
      <c r="L58" s="270">
        <v>16161</v>
      </c>
      <c r="M58" s="268">
        <v>1339</v>
      </c>
      <c r="N58" s="266">
        <v>211136</v>
      </c>
      <c r="O58" s="271">
        <v>4.2418933579780607</v>
      </c>
      <c r="P58" s="129">
        <v>2723</v>
      </c>
      <c r="Q58" s="266">
        <v>1730</v>
      </c>
    </row>
    <row r="59" spans="1:18" x14ac:dyDescent="0.3">
      <c r="A59" s="300" t="s">
        <v>56</v>
      </c>
      <c r="B59" s="129">
        <v>258111</v>
      </c>
      <c r="C59" s="129"/>
      <c r="D59" s="265">
        <v>132884</v>
      </c>
      <c r="E59" s="129">
        <v>620926</v>
      </c>
      <c r="F59" s="266">
        <v>0</v>
      </c>
      <c r="G59" s="267">
        <v>246061</v>
      </c>
      <c r="H59" s="268">
        <v>243309</v>
      </c>
      <c r="I59" s="268">
        <v>10221</v>
      </c>
      <c r="J59" s="268">
        <v>254219</v>
      </c>
      <c r="K59" s="269">
        <v>0</v>
      </c>
      <c r="L59" s="270">
        <v>222863</v>
      </c>
      <c r="M59" s="268">
        <v>247389</v>
      </c>
      <c r="N59" s="266">
        <v>1224062</v>
      </c>
      <c r="O59" s="271">
        <v>4.7423860277167575</v>
      </c>
      <c r="P59" s="129">
        <v>2601</v>
      </c>
      <c r="Q59" s="266">
        <v>5429</v>
      </c>
    </row>
    <row r="60" spans="1:18" x14ac:dyDescent="0.3">
      <c r="A60" s="300" t="s">
        <v>57</v>
      </c>
      <c r="B60" s="129">
        <v>133777</v>
      </c>
      <c r="C60" s="129"/>
      <c r="D60" s="265">
        <v>60584</v>
      </c>
      <c r="E60" s="129">
        <v>197113</v>
      </c>
      <c r="F60" s="266">
        <v>0</v>
      </c>
      <c r="G60" s="267">
        <v>96498</v>
      </c>
      <c r="H60" s="268">
        <v>79715</v>
      </c>
      <c r="I60" s="268">
        <v>7489</v>
      </c>
      <c r="J60" s="268">
        <v>73515</v>
      </c>
      <c r="K60" s="269">
        <v>0</v>
      </c>
      <c r="L60" s="270">
        <v>31089</v>
      </c>
      <c r="M60" s="268">
        <v>80937</v>
      </c>
      <c r="N60" s="266">
        <v>369723</v>
      </c>
      <c r="O60" s="271">
        <v>2.7637262010659529</v>
      </c>
      <c r="P60" s="129">
        <v>815</v>
      </c>
      <c r="Q60" s="266">
        <v>248</v>
      </c>
    </row>
    <row r="61" spans="1:18" x14ac:dyDescent="0.3">
      <c r="A61" s="300" t="s">
        <v>252</v>
      </c>
      <c r="B61" s="129">
        <v>4462</v>
      </c>
      <c r="C61" s="129"/>
      <c r="D61" s="265">
        <v>5287</v>
      </c>
      <c r="E61" s="129">
        <v>0</v>
      </c>
      <c r="F61" s="266">
        <v>145</v>
      </c>
      <c r="G61" s="267">
        <v>4944</v>
      </c>
      <c r="H61" s="268">
        <v>396</v>
      </c>
      <c r="I61" s="268">
        <v>81</v>
      </c>
      <c r="J61" s="268">
        <v>11</v>
      </c>
      <c r="K61" s="269">
        <v>0</v>
      </c>
      <c r="L61" s="270">
        <v>0</v>
      </c>
      <c r="M61" s="268">
        <v>11</v>
      </c>
      <c r="N61" s="266">
        <v>5443</v>
      </c>
      <c r="O61" s="271">
        <v>1.2198565665620797</v>
      </c>
      <c r="P61" s="129">
        <v>123</v>
      </c>
      <c r="Q61" s="266">
        <v>5</v>
      </c>
    </row>
    <row r="62" spans="1:18" x14ac:dyDescent="0.3">
      <c r="A62" s="300" t="s">
        <v>253</v>
      </c>
      <c r="B62" s="129">
        <v>111021</v>
      </c>
      <c r="C62" s="129"/>
      <c r="D62" s="265">
        <v>164616</v>
      </c>
      <c r="E62" s="129">
        <v>174435</v>
      </c>
      <c r="F62" s="266">
        <v>0</v>
      </c>
      <c r="G62" s="267">
        <v>69936</v>
      </c>
      <c r="H62" s="268">
        <v>123862</v>
      </c>
      <c r="I62" s="268">
        <v>10118</v>
      </c>
      <c r="J62" s="268">
        <v>66011</v>
      </c>
      <c r="K62" s="269">
        <v>69124</v>
      </c>
      <c r="L62" s="270">
        <v>58225</v>
      </c>
      <c r="M62" s="268">
        <v>42611</v>
      </c>
      <c r="N62" s="266">
        <v>439887</v>
      </c>
      <c r="O62" s="271">
        <v>3.9621963412327399</v>
      </c>
      <c r="P62" s="129">
        <v>2089</v>
      </c>
      <c r="Q62" s="266">
        <v>1817</v>
      </c>
    </row>
    <row r="63" spans="1:18" x14ac:dyDescent="0.3">
      <c r="A63" s="300" t="s">
        <v>58</v>
      </c>
      <c r="B63" s="129">
        <v>22330</v>
      </c>
      <c r="C63" s="129"/>
      <c r="D63" s="265">
        <v>36993</v>
      </c>
      <c r="E63" s="129">
        <v>0</v>
      </c>
      <c r="F63" s="266">
        <v>6367</v>
      </c>
      <c r="G63" s="267">
        <v>20257</v>
      </c>
      <c r="H63" s="268">
        <v>16581</v>
      </c>
      <c r="I63" s="268">
        <v>544</v>
      </c>
      <c r="J63" s="268">
        <v>5202</v>
      </c>
      <c r="K63" s="269">
        <v>312</v>
      </c>
      <c r="L63" s="270">
        <v>2822</v>
      </c>
      <c r="M63" s="268">
        <v>128</v>
      </c>
      <c r="N63" s="266">
        <v>46310</v>
      </c>
      <c r="O63" s="271">
        <v>2.0738916256157633</v>
      </c>
      <c r="P63" s="129">
        <v>92</v>
      </c>
      <c r="Q63" s="266">
        <v>64</v>
      </c>
    </row>
    <row r="64" spans="1:18" x14ac:dyDescent="0.3">
      <c r="A64" s="300" t="s">
        <v>65</v>
      </c>
      <c r="B64" s="129">
        <v>59830</v>
      </c>
      <c r="C64" s="129"/>
      <c r="D64" s="265">
        <v>53058</v>
      </c>
      <c r="E64" s="129">
        <v>59300</v>
      </c>
      <c r="F64" s="266">
        <v>9524</v>
      </c>
      <c r="G64" s="267">
        <v>59005</v>
      </c>
      <c r="H64" s="268">
        <v>43663</v>
      </c>
      <c r="I64" s="268">
        <v>1309</v>
      </c>
      <c r="J64" s="268">
        <v>17326</v>
      </c>
      <c r="K64" s="269">
        <v>269</v>
      </c>
      <c r="L64" s="270">
        <v>354853</v>
      </c>
      <c r="M64" s="268">
        <v>92364</v>
      </c>
      <c r="N64" s="266">
        <v>569099</v>
      </c>
      <c r="O64" s="271">
        <v>9.5119338124686603</v>
      </c>
      <c r="P64" s="129">
        <v>406</v>
      </c>
      <c r="Q64" s="266">
        <v>2552</v>
      </c>
    </row>
    <row r="65" spans="1:18" x14ac:dyDescent="0.3">
      <c r="A65" s="300" t="s">
        <v>254</v>
      </c>
      <c r="B65" s="129">
        <v>48860</v>
      </c>
      <c r="C65" s="129"/>
      <c r="D65" s="265">
        <v>140053</v>
      </c>
      <c r="E65" s="129">
        <v>5532</v>
      </c>
      <c r="F65" s="266">
        <v>14601</v>
      </c>
      <c r="G65" s="267">
        <v>45288</v>
      </c>
      <c r="H65" s="268">
        <v>29799</v>
      </c>
      <c r="I65" s="268">
        <v>2179</v>
      </c>
      <c r="J65" s="268">
        <v>82386</v>
      </c>
      <c r="K65" s="269">
        <v>53</v>
      </c>
      <c r="L65" s="270">
        <v>27651</v>
      </c>
      <c r="M65" s="268">
        <v>298991</v>
      </c>
      <c r="N65" s="266">
        <v>486828</v>
      </c>
      <c r="O65" s="271">
        <v>9.9637331150225137</v>
      </c>
      <c r="P65" s="129">
        <v>497</v>
      </c>
      <c r="Q65" s="266">
        <v>355</v>
      </c>
    </row>
    <row r="66" spans="1:18" x14ac:dyDescent="0.3">
      <c r="A66" s="300" t="s">
        <v>59</v>
      </c>
      <c r="B66" s="129">
        <v>943</v>
      </c>
      <c r="C66" s="129"/>
      <c r="D66" s="352" t="s">
        <v>315</v>
      </c>
      <c r="E66" s="353" t="s">
        <v>315</v>
      </c>
      <c r="F66" s="354" t="s">
        <v>315</v>
      </c>
      <c r="G66" s="353" t="s">
        <v>315</v>
      </c>
      <c r="H66" s="353" t="s">
        <v>315</v>
      </c>
      <c r="I66" s="353" t="s">
        <v>315</v>
      </c>
      <c r="J66" s="353" t="s">
        <v>315</v>
      </c>
      <c r="K66" s="354" t="s">
        <v>315</v>
      </c>
      <c r="L66" s="355" t="s">
        <v>292</v>
      </c>
      <c r="M66" s="353" t="s">
        <v>292</v>
      </c>
      <c r="N66" s="356" t="s">
        <v>292</v>
      </c>
      <c r="O66" s="357" t="s">
        <v>315</v>
      </c>
      <c r="P66" s="358" t="s">
        <v>292</v>
      </c>
      <c r="Q66" s="356" t="s">
        <v>292</v>
      </c>
    </row>
    <row r="67" spans="1:18" x14ac:dyDescent="0.3">
      <c r="A67" s="300" t="s">
        <v>255</v>
      </c>
      <c r="B67" s="129">
        <v>46582</v>
      </c>
      <c r="C67" s="129"/>
      <c r="D67" s="265">
        <v>23642</v>
      </c>
      <c r="E67" s="129">
        <v>44488</v>
      </c>
      <c r="F67" s="266">
        <v>0</v>
      </c>
      <c r="G67" s="267">
        <v>38579</v>
      </c>
      <c r="H67" s="268">
        <v>21486</v>
      </c>
      <c r="I67" s="268">
        <v>250</v>
      </c>
      <c r="J67" s="268">
        <v>7000</v>
      </c>
      <c r="K67" s="269">
        <v>600</v>
      </c>
      <c r="L67" s="270">
        <v>590</v>
      </c>
      <c r="M67" s="268">
        <v>12025</v>
      </c>
      <c r="N67" s="266">
        <v>80745</v>
      </c>
      <c r="O67" s="271">
        <v>1.7333948735563094</v>
      </c>
      <c r="P67" s="129">
        <v>1253</v>
      </c>
      <c r="Q67" s="266">
        <v>1037</v>
      </c>
    </row>
    <row r="68" spans="1:18" x14ac:dyDescent="0.3">
      <c r="A68" s="300" t="s">
        <v>256</v>
      </c>
      <c r="B68" s="129">
        <v>38798</v>
      </c>
      <c r="C68" s="129"/>
      <c r="D68" s="265">
        <v>159630</v>
      </c>
      <c r="E68" s="129">
        <v>101754</v>
      </c>
      <c r="F68" s="266">
        <v>0</v>
      </c>
      <c r="G68" s="267">
        <v>66988</v>
      </c>
      <c r="H68" s="268">
        <v>61665</v>
      </c>
      <c r="I68" s="268">
        <v>8350</v>
      </c>
      <c r="J68" s="268">
        <v>122830</v>
      </c>
      <c r="K68" s="269">
        <v>202</v>
      </c>
      <c r="L68" s="270">
        <v>21688</v>
      </c>
      <c r="M68" s="268">
        <v>16440</v>
      </c>
      <c r="N68" s="266">
        <v>299512</v>
      </c>
      <c r="O68" s="271">
        <v>7.7197793700706221</v>
      </c>
      <c r="P68" s="129">
        <v>2559</v>
      </c>
      <c r="Q68" s="266">
        <v>2231</v>
      </c>
    </row>
    <row r="69" spans="1:18" x14ac:dyDescent="0.3">
      <c r="A69" s="300" t="s">
        <v>257</v>
      </c>
      <c r="B69" s="129">
        <v>26427</v>
      </c>
      <c r="C69" s="129"/>
      <c r="D69" s="265">
        <v>40267</v>
      </c>
      <c r="E69" s="129">
        <v>0</v>
      </c>
      <c r="F69" s="266">
        <v>18696</v>
      </c>
      <c r="G69" s="267">
        <v>15454</v>
      </c>
      <c r="H69" s="268">
        <v>29537</v>
      </c>
      <c r="I69" s="268">
        <v>741</v>
      </c>
      <c r="J69" s="268">
        <v>13219</v>
      </c>
      <c r="K69" s="269">
        <v>12</v>
      </c>
      <c r="L69" s="270">
        <v>4540</v>
      </c>
      <c r="M69" s="268">
        <v>33618</v>
      </c>
      <c r="N69" s="266">
        <v>97121</v>
      </c>
      <c r="O69" s="271">
        <v>3.6750671661558254</v>
      </c>
      <c r="P69" s="129">
        <v>976</v>
      </c>
      <c r="Q69" s="266">
        <v>323</v>
      </c>
    </row>
    <row r="70" spans="1:18" x14ac:dyDescent="0.3">
      <c r="A70" s="300" t="s">
        <v>258</v>
      </c>
      <c r="B70" s="129">
        <v>10982</v>
      </c>
      <c r="C70" s="129"/>
      <c r="D70" s="265">
        <v>49048</v>
      </c>
      <c r="E70" s="129">
        <v>0</v>
      </c>
      <c r="F70" s="266">
        <v>0</v>
      </c>
      <c r="G70" s="267">
        <v>24276</v>
      </c>
      <c r="H70" s="268">
        <v>15392</v>
      </c>
      <c r="I70" s="268">
        <v>2731</v>
      </c>
      <c r="J70" s="268">
        <v>3368</v>
      </c>
      <c r="K70" s="269">
        <v>3281</v>
      </c>
      <c r="L70" s="270">
        <v>4648</v>
      </c>
      <c r="M70" s="268">
        <v>159</v>
      </c>
      <c r="N70" s="266">
        <v>53855</v>
      </c>
      <c r="O70" s="271">
        <v>4.9039337097067932</v>
      </c>
      <c r="P70" s="129">
        <v>14</v>
      </c>
      <c r="Q70" s="266">
        <v>168</v>
      </c>
    </row>
    <row r="71" spans="1:18" x14ac:dyDescent="0.3">
      <c r="A71" s="300" t="s">
        <v>60</v>
      </c>
      <c r="B71" s="129">
        <v>15460</v>
      </c>
      <c r="C71" s="129"/>
      <c r="D71" s="265">
        <v>28479</v>
      </c>
      <c r="E71" s="129">
        <v>0</v>
      </c>
      <c r="F71" s="266">
        <v>0</v>
      </c>
      <c r="G71" s="267">
        <v>14032</v>
      </c>
      <c r="H71" s="268">
        <v>7735</v>
      </c>
      <c r="I71" s="268">
        <v>1217</v>
      </c>
      <c r="J71" s="268">
        <v>5337</v>
      </c>
      <c r="K71" s="269">
        <v>100</v>
      </c>
      <c r="L71" s="270">
        <v>3843</v>
      </c>
      <c r="M71" s="268">
        <v>14927</v>
      </c>
      <c r="N71" s="266">
        <v>47249</v>
      </c>
      <c r="O71" s="271">
        <v>3.0562095730918499</v>
      </c>
      <c r="P71" s="129">
        <v>354</v>
      </c>
      <c r="Q71" s="266">
        <v>129</v>
      </c>
    </row>
    <row r="72" spans="1:18" x14ac:dyDescent="0.3">
      <c r="A72" s="359" t="s">
        <v>259</v>
      </c>
      <c r="B72" s="129">
        <v>14134</v>
      </c>
      <c r="C72" s="129"/>
      <c r="D72" s="265">
        <v>28561</v>
      </c>
      <c r="E72" s="129">
        <v>18453</v>
      </c>
      <c r="F72" s="266">
        <v>0</v>
      </c>
      <c r="G72" s="267">
        <v>21734</v>
      </c>
      <c r="H72" s="268">
        <v>20051</v>
      </c>
      <c r="I72" s="268">
        <v>2139</v>
      </c>
      <c r="J72" s="268">
        <v>3090</v>
      </c>
      <c r="K72" s="269">
        <v>0</v>
      </c>
      <c r="L72" s="270">
        <v>7184</v>
      </c>
      <c r="M72" s="268">
        <v>12252</v>
      </c>
      <c r="N72" s="266">
        <v>66450</v>
      </c>
      <c r="O72" s="271">
        <v>4.7014291778689685</v>
      </c>
      <c r="P72" s="129">
        <v>178</v>
      </c>
      <c r="Q72" s="266">
        <v>187</v>
      </c>
    </row>
    <row r="73" spans="1:18" x14ac:dyDescent="0.3">
      <c r="A73" s="76" t="s">
        <v>61</v>
      </c>
      <c r="B73" s="68">
        <f>SUM(B5:B72)</f>
        <v>4683219</v>
      </c>
      <c r="C73" s="245" t="s">
        <v>219</v>
      </c>
      <c r="D73" s="68">
        <f>SUM(D5:D72)</f>
        <v>6318588</v>
      </c>
      <c r="E73" s="68">
        <f t="shared" ref="E73:F73" si="0">SUM(E5:E72)</f>
        <v>10392441</v>
      </c>
      <c r="F73" s="158">
        <f t="shared" si="0"/>
        <v>531037</v>
      </c>
      <c r="G73" s="177">
        <f>SUM(G5:G72)</f>
        <v>5528691</v>
      </c>
      <c r="H73" s="177">
        <f t="shared" ref="H73:K73" si="1">SUM(H5:H72)</f>
        <v>4945942</v>
      </c>
      <c r="I73" s="177">
        <f t="shared" si="1"/>
        <v>331948</v>
      </c>
      <c r="J73" s="177">
        <f t="shared" si="1"/>
        <v>5940060</v>
      </c>
      <c r="K73" s="196">
        <f t="shared" si="1"/>
        <v>340268</v>
      </c>
      <c r="L73" s="177">
        <f>SUM(L5:L72)</f>
        <v>4313237</v>
      </c>
      <c r="M73" s="177">
        <f>SUM(M5:M72)</f>
        <v>9249245</v>
      </c>
      <c r="N73" s="158">
        <f>SUM(N5:N72)</f>
        <v>30320405</v>
      </c>
      <c r="O73" s="182">
        <f t="shared" ref="O73" si="2">N73/B73</f>
        <v>6.4742658842134011</v>
      </c>
      <c r="P73" s="68">
        <f>SUM(P5:P72)</f>
        <v>77385</v>
      </c>
      <c r="Q73" s="68">
        <f>SUM(Q5:Q72)</f>
        <v>93406</v>
      </c>
    </row>
    <row r="74" spans="1:18" s="61" customFormat="1" x14ac:dyDescent="0.3">
      <c r="A74" s="427" t="s">
        <v>81</v>
      </c>
      <c r="B74" s="61" t="s">
        <v>316</v>
      </c>
      <c r="H74" s="62"/>
      <c r="O74" s="62">
        <v>6.94</v>
      </c>
    </row>
    <row r="75" spans="1:18" s="226" customFormat="1" x14ac:dyDescent="0.3">
      <c r="B75" s="45" t="s">
        <v>220</v>
      </c>
      <c r="H75" s="227"/>
      <c r="Q75" s="110" t="s">
        <v>291</v>
      </c>
    </row>
    <row r="76" spans="1:18" s="226" customFormat="1" ht="12.5" x14ac:dyDescent="0.25">
      <c r="H76" s="227"/>
      <c r="N76" s="197"/>
    </row>
    <row r="77" spans="1:18" s="226" customFormat="1" ht="12.5" x14ac:dyDescent="0.25">
      <c r="H77" s="227"/>
      <c r="N77" s="197"/>
    </row>
    <row r="78" spans="1:18" s="226" customFormat="1" ht="12.5" x14ac:dyDescent="0.25">
      <c r="H78" s="227"/>
      <c r="N78" s="198"/>
    </row>
    <row r="79" spans="1:18" x14ac:dyDescent="0.3">
      <c r="A79" s="3" t="s">
        <v>332</v>
      </c>
      <c r="C79" s="45"/>
      <c r="D79" s="45"/>
      <c r="E79" s="45"/>
      <c r="F79" s="45"/>
      <c r="H79" s="174"/>
      <c r="K79" s="174"/>
      <c r="N79" s="197"/>
      <c r="Q79" s="45"/>
      <c r="R79" s="45"/>
    </row>
    <row r="80" spans="1:18" x14ac:dyDescent="0.3">
      <c r="A80" s="3" t="s">
        <v>331</v>
      </c>
      <c r="Q80" s="45"/>
      <c r="R80" s="45"/>
    </row>
  </sheetData>
  <mergeCells count="8">
    <mergeCell ref="A1:Q2"/>
    <mergeCell ref="A3:A4"/>
    <mergeCell ref="B3:B4"/>
    <mergeCell ref="P3:Q3"/>
    <mergeCell ref="C3:C4"/>
    <mergeCell ref="G3:K3"/>
    <mergeCell ref="D3:F3"/>
    <mergeCell ref="L3:N3"/>
  </mergeCells>
  <phoneticPr fontId="0" type="noConversion"/>
  <printOptions horizontalCentered="1" verticalCentered="1" gridLines="1"/>
  <pageMargins left="0.5" right="0.5" top="0.5" bottom="0.5" header="0.5" footer="0.5"/>
  <pageSetup scale="83" fitToHeight="2" orientation="landscape" r:id="rId1"/>
  <headerFooter alignWithMargins="0">
    <oddFooter>&amp;C&amp;"Garamond,Regular"&amp;P</oddFooter>
  </headerFooter>
  <rowBreaks count="2" manualBreakCount="2">
    <brk id="40" max="16" man="1"/>
    <brk id="76" max="16" man="1"/>
  </rowBreaks>
  <ignoredErrors>
    <ignoredError sqref="O7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76"/>
  <sheetViews>
    <sheetView zoomScaleNormal="10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N51" sqref="N51"/>
    </sheetView>
  </sheetViews>
  <sheetFormatPr defaultRowHeight="12.5" x14ac:dyDescent="0.25"/>
  <cols>
    <col min="1" max="1" width="28.81640625" style="20" customWidth="1"/>
    <col min="2" max="2" width="9.81640625" style="79" customWidth="1"/>
    <col min="3" max="3" width="1.81640625" style="79" customWidth="1"/>
    <col min="4" max="4" width="8.36328125" style="79" customWidth="1"/>
    <col min="5" max="5" width="7.54296875" style="79" customWidth="1"/>
    <col min="6" max="6" width="8.1796875" style="79" customWidth="1"/>
    <col min="7" max="7" width="7.81640625" style="79" customWidth="1"/>
    <col min="8" max="8" width="9.1796875" style="79" customWidth="1"/>
    <col min="9" max="9" width="8.54296875" style="79" customWidth="1"/>
    <col min="10" max="10" width="8.81640625" style="79" customWidth="1"/>
    <col min="11" max="11" width="9.1796875" style="79" customWidth="1"/>
    <col min="12" max="12" width="9" style="79" customWidth="1"/>
    <col min="13" max="13" width="8.36328125" style="79" customWidth="1"/>
    <col min="14" max="14" width="10.1796875" style="178" customWidth="1"/>
    <col min="15" max="15" width="7.1796875" style="80" customWidth="1"/>
    <col min="16" max="16" width="9.36328125" style="81" customWidth="1"/>
    <col min="17" max="17" width="10.1796875" style="65" customWidth="1"/>
    <col min="18" max="18" width="9.1796875" style="65"/>
    <col min="19" max="16384" width="8.7265625" style="20"/>
  </cols>
  <sheetData>
    <row r="1" spans="1:18" ht="13" customHeight="1" x14ac:dyDescent="0.25">
      <c r="A1" s="503" t="s">
        <v>130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5"/>
    </row>
    <row r="2" spans="1:18" s="77" customFormat="1" ht="13" customHeight="1" x14ac:dyDescent="0.3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8"/>
      <c r="O2" s="82"/>
      <c r="P2" s="82"/>
      <c r="Q2" s="82"/>
      <c r="R2" s="83"/>
    </row>
    <row r="3" spans="1:18" s="88" customFormat="1" ht="65" x14ac:dyDescent="0.3">
      <c r="A3" s="84" t="s">
        <v>23</v>
      </c>
      <c r="B3" s="85" t="s">
        <v>2</v>
      </c>
      <c r="C3" s="86"/>
      <c r="D3" s="85" t="s">
        <v>131</v>
      </c>
      <c r="E3" s="85" t="s">
        <v>132</v>
      </c>
      <c r="F3" s="85" t="s">
        <v>133</v>
      </c>
      <c r="G3" s="85" t="s">
        <v>134</v>
      </c>
      <c r="H3" s="85" t="s">
        <v>262</v>
      </c>
      <c r="I3" s="85" t="s">
        <v>260</v>
      </c>
      <c r="J3" s="85" t="s">
        <v>263</v>
      </c>
      <c r="K3" s="85" t="s">
        <v>261</v>
      </c>
      <c r="L3" s="85" t="s">
        <v>135</v>
      </c>
      <c r="M3" s="85" t="s">
        <v>136</v>
      </c>
      <c r="N3" s="362" t="s">
        <v>137</v>
      </c>
      <c r="O3" s="87"/>
      <c r="P3" s="87"/>
      <c r="Q3" s="87"/>
      <c r="R3" s="87"/>
    </row>
    <row r="4" spans="1:18" ht="13" customHeight="1" x14ac:dyDescent="0.3">
      <c r="A4" s="63" t="s">
        <v>228</v>
      </c>
      <c r="B4" s="46">
        <v>62190</v>
      </c>
      <c r="C4" s="89"/>
      <c r="D4" s="46">
        <v>81230</v>
      </c>
      <c r="E4" s="46">
        <v>45074</v>
      </c>
      <c r="F4" s="46">
        <v>258</v>
      </c>
      <c r="G4" s="46">
        <v>2473</v>
      </c>
      <c r="H4" s="46">
        <v>886</v>
      </c>
      <c r="I4" s="46">
        <v>582</v>
      </c>
      <c r="J4" s="46">
        <v>1163</v>
      </c>
      <c r="K4" s="46">
        <v>21</v>
      </c>
      <c r="L4" s="46">
        <v>55</v>
      </c>
      <c r="M4" s="46">
        <v>0</v>
      </c>
      <c r="N4" s="134">
        <f>SUM(D4:M4)</f>
        <v>131742</v>
      </c>
    </row>
    <row r="5" spans="1:18" ht="13" customHeight="1" x14ac:dyDescent="0.3">
      <c r="A5" s="63" t="s">
        <v>31</v>
      </c>
      <c r="B5" s="46">
        <v>25605</v>
      </c>
      <c r="C5" s="46"/>
      <c r="D5" s="46">
        <v>43353</v>
      </c>
      <c r="E5" s="46">
        <v>26019</v>
      </c>
      <c r="F5" s="46">
        <v>1762</v>
      </c>
      <c r="G5" s="46">
        <v>11241</v>
      </c>
      <c r="H5" s="46">
        <v>1425</v>
      </c>
      <c r="I5" s="46">
        <v>4467</v>
      </c>
      <c r="J5" s="46">
        <v>1858</v>
      </c>
      <c r="K5" s="46">
        <v>2000</v>
      </c>
      <c r="L5" s="46">
        <v>49</v>
      </c>
      <c r="M5" s="46">
        <v>0</v>
      </c>
      <c r="N5" s="134">
        <f t="shared" ref="N5:N68" si="0">SUM(D5:M5)</f>
        <v>92174</v>
      </c>
    </row>
    <row r="6" spans="1:18" ht="13" customHeight="1" x14ac:dyDescent="0.3">
      <c r="A6" s="63" t="s">
        <v>229</v>
      </c>
      <c r="B6" s="46">
        <v>124672</v>
      </c>
      <c r="C6" s="46"/>
      <c r="D6" s="46">
        <v>196190</v>
      </c>
      <c r="E6" s="46">
        <v>191623</v>
      </c>
      <c r="F6" s="46">
        <v>4136</v>
      </c>
      <c r="G6" s="46">
        <v>14577</v>
      </c>
      <c r="H6" s="46">
        <v>12700</v>
      </c>
      <c r="I6" s="46">
        <v>44748</v>
      </c>
      <c r="J6" s="46">
        <v>18962</v>
      </c>
      <c r="K6" s="46">
        <v>2956</v>
      </c>
      <c r="L6" s="46">
        <v>201</v>
      </c>
      <c r="M6" s="46">
        <v>525</v>
      </c>
      <c r="N6" s="134">
        <f t="shared" si="0"/>
        <v>486618</v>
      </c>
    </row>
    <row r="7" spans="1:18" ht="13" customHeight="1" x14ac:dyDescent="0.3">
      <c r="A7" s="63" t="s">
        <v>230</v>
      </c>
      <c r="B7" s="46">
        <v>22300</v>
      </c>
      <c r="C7" s="46"/>
      <c r="D7" s="46">
        <v>45992</v>
      </c>
      <c r="E7" s="46">
        <v>36029</v>
      </c>
      <c r="F7" s="46">
        <v>18</v>
      </c>
      <c r="G7" s="46">
        <v>4930</v>
      </c>
      <c r="H7" s="46">
        <v>0</v>
      </c>
      <c r="I7" s="46">
        <v>70</v>
      </c>
      <c r="J7" s="46">
        <v>8116</v>
      </c>
      <c r="K7" s="46">
        <v>0</v>
      </c>
      <c r="L7" s="46">
        <v>51</v>
      </c>
      <c r="M7" s="46">
        <v>0</v>
      </c>
      <c r="N7" s="134">
        <f t="shared" si="0"/>
        <v>95206</v>
      </c>
    </row>
    <row r="8" spans="1:18" ht="13" customHeight="1" x14ac:dyDescent="0.3">
      <c r="A8" s="63" t="s">
        <v>32</v>
      </c>
      <c r="B8" s="46">
        <v>31585</v>
      </c>
      <c r="C8" s="46"/>
      <c r="D8" s="46">
        <v>39036</v>
      </c>
      <c r="E8" s="46">
        <v>19664</v>
      </c>
      <c r="F8" s="46">
        <v>35</v>
      </c>
      <c r="G8" s="46">
        <v>4978</v>
      </c>
      <c r="H8" s="46">
        <v>517</v>
      </c>
      <c r="I8" s="46">
        <v>712</v>
      </c>
      <c r="J8" s="46">
        <v>1360</v>
      </c>
      <c r="K8" s="46">
        <v>2</v>
      </c>
      <c r="L8" s="46">
        <v>51</v>
      </c>
      <c r="M8" s="46">
        <v>0</v>
      </c>
      <c r="N8" s="134">
        <f t="shared" si="0"/>
        <v>66355</v>
      </c>
    </row>
    <row r="9" spans="1:18" ht="13" customHeight="1" x14ac:dyDescent="0.3">
      <c r="A9" s="63" t="s">
        <v>231</v>
      </c>
      <c r="B9" s="46">
        <v>40462</v>
      </c>
      <c r="C9" s="46"/>
      <c r="D9" s="46">
        <v>75165</v>
      </c>
      <c r="E9" s="46">
        <v>20344</v>
      </c>
      <c r="F9" s="46">
        <v>283</v>
      </c>
      <c r="G9" s="46">
        <v>3185</v>
      </c>
      <c r="H9" s="46">
        <v>1692</v>
      </c>
      <c r="I9" s="46">
        <v>348</v>
      </c>
      <c r="J9" s="46">
        <v>1261</v>
      </c>
      <c r="K9" s="46">
        <v>5</v>
      </c>
      <c r="L9" s="46">
        <v>54</v>
      </c>
      <c r="M9" s="46">
        <v>36</v>
      </c>
      <c r="N9" s="134">
        <f t="shared" si="0"/>
        <v>102373</v>
      </c>
    </row>
    <row r="10" spans="1:18" ht="13" customHeight="1" x14ac:dyDescent="0.3">
      <c r="A10" s="63" t="s">
        <v>232</v>
      </c>
      <c r="B10" s="46">
        <v>37253</v>
      </c>
      <c r="C10" s="46"/>
      <c r="D10" s="46">
        <v>38833</v>
      </c>
      <c r="E10" s="46">
        <v>10582</v>
      </c>
      <c r="F10" s="46">
        <v>2189</v>
      </c>
      <c r="G10" s="46">
        <v>56933</v>
      </c>
      <c r="H10" s="46">
        <v>2866</v>
      </c>
      <c r="I10" s="46">
        <v>10607</v>
      </c>
      <c r="J10" s="46">
        <v>11959</v>
      </c>
      <c r="K10" s="46">
        <v>7632</v>
      </c>
      <c r="L10" s="46">
        <v>79</v>
      </c>
      <c r="M10" s="46">
        <v>137</v>
      </c>
      <c r="N10" s="134">
        <f t="shared" si="0"/>
        <v>141817</v>
      </c>
    </row>
    <row r="11" spans="1:18" ht="13" customHeight="1" x14ac:dyDescent="0.3">
      <c r="A11" s="63" t="s">
        <v>33</v>
      </c>
      <c r="B11" s="46">
        <v>13308</v>
      </c>
      <c r="C11" s="46"/>
      <c r="D11" s="46">
        <v>54164</v>
      </c>
      <c r="E11" s="46">
        <v>25593</v>
      </c>
      <c r="F11" s="46">
        <v>801</v>
      </c>
      <c r="G11" s="46">
        <v>40073</v>
      </c>
      <c r="H11" s="46">
        <v>2021</v>
      </c>
      <c r="I11" s="46">
        <v>48169</v>
      </c>
      <c r="J11" s="46">
        <v>5611</v>
      </c>
      <c r="K11" s="46">
        <v>12806</v>
      </c>
      <c r="L11" s="46">
        <v>52</v>
      </c>
      <c r="M11" s="46">
        <v>91</v>
      </c>
      <c r="N11" s="134">
        <f t="shared" si="0"/>
        <v>189381</v>
      </c>
    </row>
    <row r="12" spans="1:18" ht="13" customHeight="1" x14ac:dyDescent="0.3">
      <c r="A12" s="63" t="s">
        <v>233</v>
      </c>
      <c r="B12" s="46">
        <v>127185</v>
      </c>
      <c r="C12" s="46"/>
      <c r="D12" s="46">
        <v>143806</v>
      </c>
      <c r="E12" s="46">
        <v>100123</v>
      </c>
      <c r="F12" s="46">
        <v>9108</v>
      </c>
      <c r="G12" s="46">
        <v>30403</v>
      </c>
      <c r="H12" s="46">
        <v>8454</v>
      </c>
      <c r="I12" s="46">
        <v>9898</v>
      </c>
      <c r="J12" s="46">
        <v>24534</v>
      </c>
      <c r="K12" s="46">
        <v>1374</v>
      </c>
      <c r="L12" s="46">
        <v>68</v>
      </c>
      <c r="M12" s="46">
        <v>1629</v>
      </c>
      <c r="N12" s="134">
        <f t="shared" si="0"/>
        <v>329397</v>
      </c>
    </row>
    <row r="13" spans="1:18" ht="13" customHeight="1" x14ac:dyDescent="0.3">
      <c r="A13" s="63" t="s">
        <v>34</v>
      </c>
      <c r="B13" s="46">
        <v>203112</v>
      </c>
      <c r="C13" s="46"/>
      <c r="D13" s="46">
        <v>144845</v>
      </c>
      <c r="E13" s="46">
        <v>90944</v>
      </c>
      <c r="F13" s="46">
        <v>1649</v>
      </c>
      <c r="G13" s="46">
        <v>402502</v>
      </c>
      <c r="H13" s="46">
        <v>18159</v>
      </c>
      <c r="I13" s="46">
        <v>325227</v>
      </c>
      <c r="J13" s="46">
        <v>64438</v>
      </c>
      <c r="K13" s="46">
        <v>40175</v>
      </c>
      <c r="L13" s="46">
        <v>77</v>
      </c>
      <c r="M13" s="46">
        <v>9250</v>
      </c>
      <c r="N13" s="134">
        <f t="shared" si="0"/>
        <v>1097266</v>
      </c>
    </row>
    <row r="14" spans="1:18" ht="13" customHeight="1" x14ac:dyDescent="0.3">
      <c r="A14" s="63" t="s">
        <v>35</v>
      </c>
      <c r="B14" s="46">
        <v>9960</v>
      </c>
      <c r="C14" s="46"/>
      <c r="D14" s="46">
        <v>25628</v>
      </c>
      <c r="E14" s="46">
        <v>13782</v>
      </c>
      <c r="F14" s="46">
        <v>324</v>
      </c>
      <c r="G14" s="46">
        <v>15750</v>
      </c>
      <c r="H14" s="46">
        <v>874</v>
      </c>
      <c r="I14" s="46">
        <v>0</v>
      </c>
      <c r="J14" s="46">
        <v>1027</v>
      </c>
      <c r="K14" s="46">
        <v>0</v>
      </c>
      <c r="L14" s="46">
        <v>49</v>
      </c>
      <c r="M14" s="46">
        <v>128</v>
      </c>
      <c r="N14" s="134">
        <f t="shared" si="0"/>
        <v>57562</v>
      </c>
    </row>
    <row r="15" spans="1:18" ht="13" customHeight="1" x14ac:dyDescent="0.3">
      <c r="A15" s="63" t="s">
        <v>36</v>
      </c>
      <c r="B15" s="46">
        <v>6968</v>
      </c>
      <c r="C15" s="46"/>
      <c r="D15" s="46">
        <v>25537</v>
      </c>
      <c r="E15" s="46">
        <v>20506</v>
      </c>
      <c r="F15" s="46">
        <v>1302</v>
      </c>
      <c r="G15" s="46">
        <v>80472</v>
      </c>
      <c r="H15" s="46">
        <v>1523</v>
      </c>
      <c r="I15" s="46">
        <v>15418</v>
      </c>
      <c r="J15" s="46">
        <v>17739</v>
      </c>
      <c r="K15" s="46">
        <v>259</v>
      </c>
      <c r="L15" s="46">
        <v>53</v>
      </c>
      <c r="M15" s="46">
        <v>329</v>
      </c>
      <c r="N15" s="134">
        <f t="shared" si="0"/>
        <v>163138</v>
      </c>
    </row>
    <row r="16" spans="1:18" ht="13" customHeight="1" x14ac:dyDescent="0.3">
      <c r="A16" s="63" t="s">
        <v>234</v>
      </c>
      <c r="B16" s="46">
        <v>9608</v>
      </c>
      <c r="C16" s="46"/>
      <c r="D16" s="46">
        <v>44281</v>
      </c>
      <c r="E16" s="46">
        <v>20171</v>
      </c>
      <c r="F16" s="46">
        <v>636</v>
      </c>
      <c r="G16" s="46">
        <v>4295</v>
      </c>
      <c r="H16" s="46">
        <v>1375</v>
      </c>
      <c r="I16" s="46">
        <v>0</v>
      </c>
      <c r="J16" s="46">
        <v>1070</v>
      </c>
      <c r="K16" s="46">
        <v>0</v>
      </c>
      <c r="L16" s="46">
        <v>49</v>
      </c>
      <c r="M16" s="46">
        <v>0</v>
      </c>
      <c r="N16" s="134">
        <f t="shared" si="0"/>
        <v>71877</v>
      </c>
    </row>
    <row r="17" spans="1:14" ht="13" customHeight="1" x14ac:dyDescent="0.3">
      <c r="A17" s="63" t="s">
        <v>235</v>
      </c>
      <c r="B17" s="46">
        <v>15944</v>
      </c>
      <c r="C17" s="46"/>
      <c r="D17" s="46">
        <v>52786</v>
      </c>
      <c r="E17" s="46">
        <v>27035</v>
      </c>
      <c r="F17" s="46">
        <v>741</v>
      </c>
      <c r="G17" s="46">
        <v>4231</v>
      </c>
      <c r="H17" s="46">
        <v>625</v>
      </c>
      <c r="I17" s="46">
        <v>788</v>
      </c>
      <c r="J17" s="46">
        <v>4251</v>
      </c>
      <c r="K17" s="46">
        <v>0</v>
      </c>
      <c r="L17" s="46">
        <v>57</v>
      </c>
      <c r="M17" s="46">
        <v>145</v>
      </c>
      <c r="N17" s="134">
        <f t="shared" si="0"/>
        <v>90659</v>
      </c>
    </row>
    <row r="18" spans="1:14" ht="13" customHeight="1" x14ac:dyDescent="0.3">
      <c r="A18" s="63" t="s">
        <v>236</v>
      </c>
      <c r="B18" s="46">
        <v>19572</v>
      </c>
      <c r="C18" s="46"/>
      <c r="D18" s="46">
        <v>36464</v>
      </c>
      <c r="E18" s="46">
        <v>28546</v>
      </c>
      <c r="F18" s="46">
        <v>277</v>
      </c>
      <c r="G18" s="46">
        <v>77054</v>
      </c>
      <c r="H18" s="46">
        <v>3039</v>
      </c>
      <c r="I18" s="46">
        <v>9694</v>
      </c>
      <c r="J18" s="46">
        <v>1110</v>
      </c>
      <c r="K18" s="46">
        <v>510</v>
      </c>
      <c r="L18" s="46">
        <v>58</v>
      </c>
      <c r="M18" s="46">
        <v>438</v>
      </c>
      <c r="N18" s="134">
        <f t="shared" si="0"/>
        <v>157190</v>
      </c>
    </row>
    <row r="19" spans="1:14" ht="13" customHeight="1" x14ac:dyDescent="0.3">
      <c r="A19" s="63" t="s">
        <v>62</v>
      </c>
      <c r="B19" s="46">
        <v>27436</v>
      </c>
      <c r="C19" s="46"/>
      <c r="D19" s="46">
        <v>111399</v>
      </c>
      <c r="E19" s="46">
        <v>43018</v>
      </c>
      <c r="F19" s="46">
        <v>3690</v>
      </c>
      <c r="G19" s="46">
        <v>45670</v>
      </c>
      <c r="H19" s="46">
        <v>7283</v>
      </c>
      <c r="I19" s="46">
        <v>12932</v>
      </c>
      <c r="J19" s="46">
        <v>26283</v>
      </c>
      <c r="K19" s="46">
        <v>1485</v>
      </c>
      <c r="L19" s="46">
        <v>52</v>
      </c>
      <c r="M19" s="46">
        <v>0</v>
      </c>
      <c r="N19" s="134">
        <f t="shared" si="0"/>
        <v>251812</v>
      </c>
    </row>
    <row r="20" spans="1:14" ht="13" customHeight="1" x14ac:dyDescent="0.3">
      <c r="A20" s="63" t="s">
        <v>237</v>
      </c>
      <c r="B20" s="46">
        <v>440956</v>
      </c>
      <c r="C20" s="46"/>
      <c r="D20" s="46">
        <v>1086038</v>
      </c>
      <c r="E20" s="46">
        <v>529450</v>
      </c>
      <c r="F20" s="46">
        <v>8500</v>
      </c>
      <c r="G20" s="46">
        <v>117062</v>
      </c>
      <c r="H20" s="46">
        <v>61618</v>
      </c>
      <c r="I20" s="46">
        <v>39892</v>
      </c>
      <c r="J20" s="46">
        <v>213591</v>
      </c>
      <c r="K20" s="46">
        <v>8698</v>
      </c>
      <c r="L20" s="46">
        <v>171</v>
      </c>
      <c r="M20" s="46">
        <v>41480</v>
      </c>
      <c r="N20" s="134">
        <f t="shared" si="0"/>
        <v>2106500</v>
      </c>
    </row>
    <row r="21" spans="1:14" ht="13" customHeight="1" x14ac:dyDescent="0.3">
      <c r="A21" s="63" t="s">
        <v>238</v>
      </c>
      <c r="B21" s="46">
        <v>7037</v>
      </c>
      <c r="C21" s="46"/>
      <c r="D21" s="46">
        <v>20028</v>
      </c>
      <c r="E21" s="46">
        <v>9355</v>
      </c>
      <c r="F21" s="46">
        <v>204</v>
      </c>
      <c r="G21" s="46">
        <v>369049</v>
      </c>
      <c r="H21" s="46">
        <v>1180</v>
      </c>
      <c r="I21" s="46">
        <v>370490</v>
      </c>
      <c r="J21" s="46">
        <v>1032</v>
      </c>
      <c r="K21" s="46">
        <v>40033</v>
      </c>
      <c r="L21" s="46">
        <v>49</v>
      </c>
      <c r="M21" s="46">
        <v>291</v>
      </c>
      <c r="N21" s="134">
        <f t="shared" si="0"/>
        <v>811711</v>
      </c>
    </row>
    <row r="22" spans="1:14" ht="13" customHeight="1" x14ac:dyDescent="0.3">
      <c r="A22" s="63" t="s">
        <v>239</v>
      </c>
      <c r="B22" s="46">
        <v>33443</v>
      </c>
      <c r="C22" s="46"/>
      <c r="D22" s="46">
        <v>56433</v>
      </c>
      <c r="E22" s="46">
        <v>30499</v>
      </c>
      <c r="F22" s="46">
        <v>1008</v>
      </c>
      <c r="G22" s="46">
        <v>80472</v>
      </c>
      <c r="H22" s="46">
        <v>1714</v>
      </c>
      <c r="I22" s="46">
        <v>15762</v>
      </c>
      <c r="J22" s="46">
        <v>6480</v>
      </c>
      <c r="K22" s="46">
        <v>259</v>
      </c>
      <c r="L22" s="46">
        <v>51</v>
      </c>
      <c r="M22" s="46">
        <v>651</v>
      </c>
      <c r="N22" s="134">
        <f t="shared" si="0"/>
        <v>193329</v>
      </c>
    </row>
    <row r="23" spans="1:14" ht="13" customHeight="1" x14ac:dyDescent="0.3">
      <c r="A23" s="63" t="s">
        <v>289</v>
      </c>
      <c r="B23" s="46">
        <v>20156</v>
      </c>
      <c r="C23" s="46"/>
      <c r="D23" s="46">
        <v>57999</v>
      </c>
      <c r="E23" s="46">
        <v>18193</v>
      </c>
      <c r="F23" s="46">
        <v>79</v>
      </c>
      <c r="G23" s="46">
        <v>9854</v>
      </c>
      <c r="H23" s="46">
        <v>2224</v>
      </c>
      <c r="I23" s="46">
        <v>11094</v>
      </c>
      <c r="J23" s="46">
        <v>1700</v>
      </c>
      <c r="K23" s="46">
        <v>0</v>
      </c>
      <c r="L23" s="46">
        <v>54</v>
      </c>
      <c r="M23" s="46">
        <v>231</v>
      </c>
      <c r="N23" s="134">
        <f t="shared" si="0"/>
        <v>101428</v>
      </c>
    </row>
    <row r="24" spans="1:14" ht="13" customHeight="1" x14ac:dyDescent="0.3">
      <c r="A24" s="63" t="s">
        <v>240</v>
      </c>
      <c r="B24" s="46">
        <v>22482</v>
      </c>
      <c r="C24" s="46"/>
      <c r="D24" s="46">
        <v>31975</v>
      </c>
      <c r="E24" s="46">
        <v>18428</v>
      </c>
      <c r="F24" s="46">
        <v>1391</v>
      </c>
      <c r="G24" s="46">
        <v>45670</v>
      </c>
      <c r="H24" s="46">
        <v>2136</v>
      </c>
      <c r="I24" s="46">
        <v>12932</v>
      </c>
      <c r="J24" s="46">
        <v>4043</v>
      </c>
      <c r="K24" s="46">
        <v>1485</v>
      </c>
      <c r="L24" s="46">
        <v>54</v>
      </c>
      <c r="M24" s="46">
        <v>294</v>
      </c>
      <c r="N24" s="134">
        <f t="shared" si="0"/>
        <v>118408</v>
      </c>
    </row>
    <row r="25" spans="1:14" ht="13" customHeight="1" x14ac:dyDescent="0.3">
      <c r="A25" s="63" t="s">
        <v>37</v>
      </c>
      <c r="B25" s="46">
        <v>70941</v>
      </c>
      <c r="C25" s="46"/>
      <c r="D25" s="46">
        <v>185730</v>
      </c>
      <c r="E25" s="46">
        <v>98617</v>
      </c>
      <c r="F25" s="46">
        <v>1397</v>
      </c>
      <c r="G25" s="46">
        <v>49004</v>
      </c>
      <c r="H25" s="46">
        <v>4928</v>
      </c>
      <c r="I25" s="46">
        <v>6665</v>
      </c>
      <c r="J25" s="46">
        <v>10930</v>
      </c>
      <c r="K25" s="46">
        <v>127</v>
      </c>
      <c r="L25" s="46">
        <v>87</v>
      </c>
      <c r="M25" s="46">
        <v>2447</v>
      </c>
      <c r="N25" s="134">
        <f t="shared" si="0"/>
        <v>359932</v>
      </c>
    </row>
    <row r="26" spans="1:14" ht="13" customHeight="1" x14ac:dyDescent="0.3">
      <c r="A26" s="63" t="s">
        <v>241</v>
      </c>
      <c r="B26" s="46">
        <v>32721</v>
      </c>
      <c r="C26" s="46"/>
      <c r="D26" s="46">
        <v>87367</v>
      </c>
      <c r="E26" s="46">
        <v>63952</v>
      </c>
      <c r="F26" s="46">
        <v>310</v>
      </c>
      <c r="G26" s="46">
        <v>11322</v>
      </c>
      <c r="H26" s="46">
        <v>3034</v>
      </c>
      <c r="I26" s="46">
        <v>338</v>
      </c>
      <c r="J26" s="46">
        <v>3337</v>
      </c>
      <c r="K26" s="46">
        <v>203</v>
      </c>
      <c r="L26" s="46">
        <v>57</v>
      </c>
      <c r="M26" s="46">
        <v>214</v>
      </c>
      <c r="N26" s="134">
        <f t="shared" si="0"/>
        <v>170134</v>
      </c>
    </row>
    <row r="27" spans="1:14" ht="13" customHeight="1" x14ac:dyDescent="0.3">
      <c r="A27" s="63" t="s">
        <v>38</v>
      </c>
      <c r="B27" s="46">
        <v>15902</v>
      </c>
      <c r="C27" s="46"/>
      <c r="D27" s="46">
        <v>34947</v>
      </c>
      <c r="E27" s="46">
        <v>29194</v>
      </c>
      <c r="F27" s="46">
        <v>1835</v>
      </c>
      <c r="G27" s="46">
        <v>29437</v>
      </c>
      <c r="H27" s="46">
        <v>3855</v>
      </c>
      <c r="I27" s="46">
        <v>2764</v>
      </c>
      <c r="J27" s="46">
        <v>5574</v>
      </c>
      <c r="K27" s="46">
        <v>275</v>
      </c>
      <c r="L27" s="46">
        <v>74</v>
      </c>
      <c r="M27" s="46">
        <v>836</v>
      </c>
      <c r="N27" s="134">
        <f t="shared" si="0"/>
        <v>108791</v>
      </c>
    </row>
    <row r="28" spans="1:14" ht="13" customHeight="1" x14ac:dyDescent="0.3">
      <c r="A28" s="63" t="s">
        <v>242</v>
      </c>
      <c r="B28" s="46">
        <v>31582</v>
      </c>
      <c r="C28" s="46"/>
      <c r="D28" s="46">
        <v>42001</v>
      </c>
      <c r="E28" s="46">
        <v>28908</v>
      </c>
      <c r="F28" s="46">
        <v>1884</v>
      </c>
      <c r="G28" s="46">
        <v>365184</v>
      </c>
      <c r="H28" s="46">
        <v>1646</v>
      </c>
      <c r="I28" s="46">
        <v>324370</v>
      </c>
      <c r="J28" s="46">
        <v>2866</v>
      </c>
      <c r="K28" s="46">
        <v>14972</v>
      </c>
      <c r="L28" s="46">
        <v>57</v>
      </c>
      <c r="M28" s="46">
        <v>42</v>
      </c>
      <c r="N28" s="134">
        <f t="shared" si="0"/>
        <v>781930</v>
      </c>
    </row>
    <row r="29" spans="1:14" ht="13" customHeight="1" x14ac:dyDescent="0.3">
      <c r="A29" s="63" t="s">
        <v>39</v>
      </c>
      <c r="B29" s="46">
        <v>434051</v>
      </c>
      <c r="C29" s="46"/>
      <c r="D29" s="46">
        <v>404199</v>
      </c>
      <c r="E29" s="46">
        <v>280152</v>
      </c>
      <c r="F29" s="46">
        <v>46283</v>
      </c>
      <c r="G29" s="46">
        <v>38950</v>
      </c>
      <c r="H29" s="46">
        <v>23992</v>
      </c>
      <c r="I29" s="46">
        <v>16067</v>
      </c>
      <c r="J29" s="46">
        <v>134991</v>
      </c>
      <c r="K29" s="46">
        <v>48</v>
      </c>
      <c r="L29" s="46">
        <v>84</v>
      </c>
      <c r="M29" s="46">
        <v>18703</v>
      </c>
      <c r="N29" s="134">
        <f t="shared" si="0"/>
        <v>963469</v>
      </c>
    </row>
    <row r="30" spans="1:14" ht="13" customHeight="1" x14ac:dyDescent="0.3">
      <c r="A30" s="63" t="s">
        <v>243</v>
      </c>
      <c r="B30" s="46">
        <v>10002</v>
      </c>
      <c r="C30" s="46"/>
      <c r="D30" s="46">
        <v>42743</v>
      </c>
      <c r="E30" s="46">
        <v>6614</v>
      </c>
      <c r="F30" s="46">
        <v>1258</v>
      </c>
      <c r="G30" s="46">
        <v>0</v>
      </c>
      <c r="H30" s="46">
        <v>1674</v>
      </c>
      <c r="I30" s="46">
        <v>0</v>
      </c>
      <c r="J30" s="46">
        <v>1137</v>
      </c>
      <c r="K30" s="46">
        <v>0</v>
      </c>
      <c r="L30" s="46">
        <v>49</v>
      </c>
      <c r="M30" s="46">
        <v>3413</v>
      </c>
      <c r="N30" s="134">
        <f t="shared" si="0"/>
        <v>56888</v>
      </c>
    </row>
    <row r="31" spans="1:14" ht="13" customHeight="1" x14ac:dyDescent="0.3">
      <c r="A31" s="63" t="s">
        <v>63</v>
      </c>
      <c r="B31" s="46">
        <v>1218</v>
      </c>
      <c r="C31" s="46"/>
      <c r="D31" s="46">
        <v>5538</v>
      </c>
      <c r="E31" s="46">
        <v>2521</v>
      </c>
      <c r="F31" s="46">
        <v>0</v>
      </c>
      <c r="G31" s="46">
        <v>0</v>
      </c>
      <c r="H31" s="46">
        <v>0</v>
      </c>
      <c r="I31" s="46">
        <v>0</v>
      </c>
      <c r="J31" s="46">
        <v>40</v>
      </c>
      <c r="K31" s="46">
        <v>0</v>
      </c>
      <c r="L31" s="46">
        <v>49</v>
      </c>
      <c r="M31" s="46">
        <v>0</v>
      </c>
      <c r="N31" s="134">
        <f t="shared" si="0"/>
        <v>8148</v>
      </c>
    </row>
    <row r="32" spans="1:14" ht="13" customHeight="1" x14ac:dyDescent="0.3">
      <c r="A32" s="63" t="s">
        <v>40</v>
      </c>
      <c r="B32" s="46">
        <v>242782</v>
      </c>
      <c r="C32" s="46"/>
      <c r="D32" s="46">
        <v>267063</v>
      </c>
      <c r="E32" s="46">
        <v>190134</v>
      </c>
      <c r="F32" s="46">
        <v>17749</v>
      </c>
      <c r="G32" s="46">
        <v>44053</v>
      </c>
      <c r="H32" s="46">
        <v>48898</v>
      </c>
      <c r="I32" s="46">
        <v>7152</v>
      </c>
      <c r="J32" s="46">
        <v>115790</v>
      </c>
      <c r="K32" s="46">
        <v>126</v>
      </c>
      <c r="L32" s="46">
        <v>66</v>
      </c>
      <c r="M32" s="46">
        <v>4038</v>
      </c>
      <c r="N32" s="134">
        <f t="shared" si="0"/>
        <v>695069</v>
      </c>
    </row>
    <row r="33" spans="1:14" ht="13" customHeight="1" x14ac:dyDescent="0.3">
      <c r="A33" s="63" t="s">
        <v>41</v>
      </c>
      <c r="B33" s="46">
        <v>98115</v>
      </c>
      <c r="C33" s="46"/>
      <c r="D33" s="46">
        <v>176456</v>
      </c>
      <c r="E33" s="46">
        <v>117143</v>
      </c>
      <c r="F33" s="46">
        <v>5336</v>
      </c>
      <c r="G33" s="46">
        <v>306764</v>
      </c>
      <c r="H33" s="46">
        <v>9231</v>
      </c>
      <c r="I33" s="46">
        <v>67847</v>
      </c>
      <c r="J33" s="46">
        <v>44972</v>
      </c>
      <c r="K33" s="46">
        <v>14676</v>
      </c>
      <c r="L33" s="46">
        <v>64</v>
      </c>
      <c r="M33" s="46">
        <v>7022</v>
      </c>
      <c r="N33" s="134">
        <f t="shared" si="0"/>
        <v>749511</v>
      </c>
    </row>
    <row r="34" spans="1:14" ht="13" customHeight="1" x14ac:dyDescent="0.3">
      <c r="A34" s="63" t="s">
        <v>42</v>
      </c>
      <c r="B34" s="46">
        <v>14917</v>
      </c>
      <c r="C34" s="46"/>
      <c r="D34" s="46">
        <v>43959</v>
      </c>
      <c r="E34" s="46">
        <v>24225</v>
      </c>
      <c r="F34" s="46">
        <v>3148</v>
      </c>
      <c r="G34" s="46">
        <v>1332</v>
      </c>
      <c r="H34" s="46">
        <v>3419</v>
      </c>
      <c r="I34" s="46">
        <v>0</v>
      </c>
      <c r="J34" s="46">
        <v>3350</v>
      </c>
      <c r="K34" s="46">
        <v>0</v>
      </c>
      <c r="L34" s="46">
        <v>54</v>
      </c>
      <c r="M34" s="46">
        <v>397</v>
      </c>
      <c r="N34" s="134">
        <f t="shared" si="0"/>
        <v>79884</v>
      </c>
    </row>
    <row r="35" spans="1:14" ht="13" customHeight="1" x14ac:dyDescent="0.3">
      <c r="A35" s="63" t="s">
        <v>43</v>
      </c>
      <c r="B35" s="46">
        <v>47196</v>
      </c>
      <c r="C35" s="46"/>
      <c r="D35" s="46">
        <v>72696</v>
      </c>
      <c r="E35" s="46">
        <v>30219</v>
      </c>
      <c r="F35" s="46">
        <v>866</v>
      </c>
      <c r="G35" s="46">
        <v>42383</v>
      </c>
      <c r="H35" s="46">
        <v>6722</v>
      </c>
      <c r="I35" s="46">
        <v>17245</v>
      </c>
      <c r="J35" s="46">
        <v>27543</v>
      </c>
      <c r="K35" s="46">
        <v>14512</v>
      </c>
      <c r="L35" s="46">
        <v>68</v>
      </c>
      <c r="M35" s="46">
        <v>1083</v>
      </c>
      <c r="N35" s="134">
        <f t="shared" si="0"/>
        <v>213337</v>
      </c>
    </row>
    <row r="36" spans="1:14" ht="13" customHeight="1" x14ac:dyDescent="0.3">
      <c r="A36" s="63" t="s">
        <v>244</v>
      </c>
      <c r="B36" s="46">
        <v>139567</v>
      </c>
      <c r="C36" s="46"/>
      <c r="D36" s="46">
        <v>200153</v>
      </c>
      <c r="E36" s="46">
        <v>129572</v>
      </c>
      <c r="F36" s="46">
        <v>3151</v>
      </c>
      <c r="G36" s="46">
        <v>297818</v>
      </c>
      <c r="H36" s="46">
        <v>11744</v>
      </c>
      <c r="I36" s="46">
        <v>315665</v>
      </c>
      <c r="J36" s="46">
        <v>21659</v>
      </c>
      <c r="K36" s="46">
        <v>38478</v>
      </c>
      <c r="L36" s="46">
        <v>73</v>
      </c>
      <c r="M36" s="46">
        <v>480</v>
      </c>
      <c r="N36" s="134">
        <f t="shared" si="0"/>
        <v>1018793</v>
      </c>
    </row>
    <row r="37" spans="1:14" ht="13" customHeight="1" x14ac:dyDescent="0.3">
      <c r="A37" s="63" t="s">
        <v>44</v>
      </c>
      <c r="B37" s="46">
        <v>11161</v>
      </c>
      <c r="C37" s="46"/>
      <c r="D37" s="46">
        <v>27755</v>
      </c>
      <c r="E37" s="46">
        <v>8186</v>
      </c>
      <c r="F37" s="46">
        <v>386</v>
      </c>
      <c r="G37" s="46">
        <v>1033</v>
      </c>
      <c r="H37" s="46">
        <v>1998</v>
      </c>
      <c r="I37" s="46">
        <v>30</v>
      </c>
      <c r="J37" s="46">
        <v>476</v>
      </c>
      <c r="K37" s="46">
        <v>60</v>
      </c>
      <c r="L37" s="46">
        <v>68</v>
      </c>
      <c r="M37" s="46">
        <v>1246</v>
      </c>
      <c r="N37" s="134">
        <f t="shared" si="0"/>
        <v>41238</v>
      </c>
    </row>
    <row r="38" spans="1:14" ht="13" customHeight="1" x14ac:dyDescent="0.3">
      <c r="A38" s="63" t="s">
        <v>45</v>
      </c>
      <c r="B38" s="46">
        <v>25398</v>
      </c>
      <c r="C38" s="46"/>
      <c r="D38" s="46">
        <v>32059</v>
      </c>
      <c r="E38" s="46">
        <v>18829</v>
      </c>
      <c r="F38" s="46">
        <v>87</v>
      </c>
      <c r="G38" s="46">
        <v>2190</v>
      </c>
      <c r="H38" s="46">
        <v>524</v>
      </c>
      <c r="I38" s="46">
        <v>0</v>
      </c>
      <c r="J38" s="46">
        <v>1707</v>
      </c>
      <c r="K38" s="46">
        <v>0</v>
      </c>
      <c r="L38" s="46">
        <v>51</v>
      </c>
      <c r="M38" s="46">
        <v>0</v>
      </c>
      <c r="N38" s="134">
        <f t="shared" si="0"/>
        <v>55447</v>
      </c>
    </row>
    <row r="39" spans="1:14" ht="13" customHeight="1" x14ac:dyDescent="0.3">
      <c r="A39" s="63" t="s">
        <v>46</v>
      </c>
      <c r="B39" s="46">
        <v>11221</v>
      </c>
      <c r="C39" s="46"/>
      <c r="D39" s="46">
        <v>26133</v>
      </c>
      <c r="E39" s="46">
        <v>8103</v>
      </c>
      <c r="F39" s="46">
        <v>1377</v>
      </c>
      <c r="G39" s="46">
        <v>1627</v>
      </c>
      <c r="H39" s="46">
        <v>990</v>
      </c>
      <c r="I39" s="46">
        <v>0</v>
      </c>
      <c r="J39" s="46">
        <v>297</v>
      </c>
      <c r="K39" s="46">
        <v>0</v>
      </c>
      <c r="L39" s="46">
        <v>49</v>
      </c>
      <c r="M39" s="46">
        <v>0</v>
      </c>
      <c r="N39" s="134">
        <f t="shared" si="0"/>
        <v>38576</v>
      </c>
    </row>
    <row r="40" spans="1:14" ht="13" customHeight="1" x14ac:dyDescent="0.3">
      <c r="A40" s="63" t="s">
        <v>47</v>
      </c>
      <c r="B40" s="46">
        <v>38659</v>
      </c>
      <c r="C40" s="46"/>
      <c r="D40" s="46">
        <v>44783</v>
      </c>
      <c r="E40" s="46">
        <v>26800</v>
      </c>
      <c r="F40" s="46">
        <v>3593</v>
      </c>
      <c r="G40" s="46">
        <v>31762</v>
      </c>
      <c r="H40" s="46">
        <v>3793</v>
      </c>
      <c r="I40" s="46">
        <v>11346</v>
      </c>
      <c r="J40" s="46">
        <v>8145</v>
      </c>
      <c r="K40" s="46">
        <v>542</v>
      </c>
      <c r="L40" s="46">
        <v>63</v>
      </c>
      <c r="M40" s="46">
        <v>215</v>
      </c>
      <c r="N40" s="134">
        <f t="shared" si="0"/>
        <v>131042</v>
      </c>
    </row>
    <row r="41" spans="1:14" ht="13" customHeight="1" x14ac:dyDescent="0.3">
      <c r="A41" s="63" t="s">
        <v>245</v>
      </c>
      <c r="B41" s="46">
        <v>391006</v>
      </c>
      <c r="C41" s="46"/>
      <c r="D41" s="46">
        <v>309487</v>
      </c>
      <c r="E41" s="46">
        <v>213908</v>
      </c>
      <c r="F41" s="46">
        <v>13659</v>
      </c>
      <c r="G41" s="46">
        <v>33509</v>
      </c>
      <c r="H41" s="46">
        <v>29070</v>
      </c>
      <c r="I41" s="46">
        <v>11392</v>
      </c>
      <c r="J41" s="46">
        <v>64255</v>
      </c>
      <c r="K41" s="46">
        <v>292</v>
      </c>
      <c r="L41" s="46">
        <v>67</v>
      </c>
      <c r="M41" s="46">
        <v>47065</v>
      </c>
      <c r="N41" s="134">
        <f t="shared" si="0"/>
        <v>722704</v>
      </c>
    </row>
    <row r="42" spans="1:14" ht="13" customHeight="1" x14ac:dyDescent="0.3">
      <c r="A42" s="63" t="s">
        <v>246</v>
      </c>
      <c r="B42" s="46">
        <v>76210</v>
      </c>
      <c r="C42" s="46"/>
      <c r="D42" s="46">
        <v>72239</v>
      </c>
      <c r="E42" s="46">
        <v>31681</v>
      </c>
      <c r="F42" s="46">
        <v>3047</v>
      </c>
      <c r="G42" s="46">
        <v>465</v>
      </c>
      <c r="H42" s="46">
        <v>1100</v>
      </c>
      <c r="I42" s="46">
        <v>0</v>
      </c>
      <c r="J42" s="46">
        <v>912</v>
      </c>
      <c r="K42" s="46">
        <v>0</v>
      </c>
      <c r="L42" s="46">
        <v>55</v>
      </c>
      <c r="M42" s="46">
        <v>0</v>
      </c>
      <c r="N42" s="134">
        <f t="shared" si="0"/>
        <v>109499</v>
      </c>
    </row>
    <row r="43" spans="1:14" ht="13" customHeight="1" x14ac:dyDescent="0.3">
      <c r="A43" s="63" t="s">
        <v>64</v>
      </c>
      <c r="B43" s="46">
        <v>154475</v>
      </c>
      <c r="C43" s="46"/>
      <c r="D43" s="46">
        <v>187697</v>
      </c>
      <c r="E43" s="46">
        <v>104601</v>
      </c>
      <c r="F43" s="46">
        <v>23424</v>
      </c>
      <c r="G43" s="46">
        <v>389959</v>
      </c>
      <c r="H43" s="46">
        <v>31973</v>
      </c>
      <c r="I43" s="46">
        <v>15371890</v>
      </c>
      <c r="J43" s="46">
        <v>62182</v>
      </c>
      <c r="K43" s="46">
        <v>40333</v>
      </c>
      <c r="L43" s="46">
        <v>66</v>
      </c>
      <c r="M43" s="46">
        <v>4488</v>
      </c>
      <c r="N43" s="134">
        <f t="shared" si="0"/>
        <v>16216613</v>
      </c>
    </row>
    <row r="44" spans="1:14" ht="13" customHeight="1" x14ac:dyDescent="0.3">
      <c r="A44" s="63" t="s">
        <v>247</v>
      </c>
      <c r="B44" s="46">
        <v>23410</v>
      </c>
      <c r="C44" s="46"/>
      <c r="D44" s="46">
        <v>43784</v>
      </c>
      <c r="E44" s="46">
        <v>28737</v>
      </c>
      <c r="F44" s="46">
        <v>172</v>
      </c>
      <c r="G44" s="46">
        <v>3035</v>
      </c>
      <c r="H44" s="46">
        <v>700</v>
      </c>
      <c r="I44" s="46">
        <v>0</v>
      </c>
      <c r="J44" s="46">
        <v>5567</v>
      </c>
      <c r="K44" s="46">
        <v>0</v>
      </c>
      <c r="L44" s="46">
        <v>50</v>
      </c>
      <c r="M44" s="46">
        <v>253</v>
      </c>
      <c r="N44" s="134">
        <f t="shared" si="0"/>
        <v>82298</v>
      </c>
    </row>
    <row r="45" spans="1:14" ht="13" customHeight="1" x14ac:dyDescent="0.3">
      <c r="A45" s="63" t="s">
        <v>48</v>
      </c>
      <c r="B45" s="46">
        <v>21940</v>
      </c>
      <c r="C45" s="46"/>
      <c r="D45" s="46">
        <v>190863</v>
      </c>
      <c r="E45" s="46">
        <v>131815</v>
      </c>
      <c r="F45" s="46">
        <v>5582</v>
      </c>
      <c r="G45" s="46">
        <v>53435</v>
      </c>
      <c r="H45" s="46">
        <v>13405</v>
      </c>
      <c r="I45" s="46">
        <v>23177</v>
      </c>
      <c r="J45" s="46">
        <v>4597</v>
      </c>
      <c r="K45" s="46">
        <v>2156</v>
      </c>
      <c r="L45" s="46">
        <v>101</v>
      </c>
      <c r="M45" s="46">
        <v>40785</v>
      </c>
      <c r="N45" s="134">
        <f t="shared" si="0"/>
        <v>465916</v>
      </c>
    </row>
    <row r="46" spans="1:14" ht="13" customHeight="1" x14ac:dyDescent="0.3">
      <c r="A46" s="63" t="s">
        <v>49</v>
      </c>
      <c r="B46" s="46">
        <v>130562</v>
      </c>
      <c r="C46" s="46"/>
      <c r="D46" s="46">
        <v>164035</v>
      </c>
      <c r="E46" s="46">
        <v>83720</v>
      </c>
      <c r="F46" s="46">
        <v>5497</v>
      </c>
      <c r="G46" s="46">
        <v>4006</v>
      </c>
      <c r="H46" s="46">
        <v>10128</v>
      </c>
      <c r="I46" s="46">
        <v>1157</v>
      </c>
      <c r="J46" s="46">
        <v>14621</v>
      </c>
      <c r="K46" s="46">
        <v>19</v>
      </c>
      <c r="L46" s="46">
        <v>55</v>
      </c>
      <c r="M46" s="46">
        <v>667</v>
      </c>
      <c r="N46" s="134">
        <f t="shared" si="0"/>
        <v>283905</v>
      </c>
    </row>
    <row r="47" spans="1:14" ht="13" customHeight="1" x14ac:dyDescent="0.3">
      <c r="A47" s="63" t="s">
        <v>248</v>
      </c>
      <c r="B47" s="46">
        <v>8477</v>
      </c>
      <c r="C47" s="46"/>
      <c r="D47" s="46">
        <v>20508</v>
      </c>
      <c r="E47" s="46">
        <v>11769</v>
      </c>
      <c r="F47" s="46">
        <v>4800</v>
      </c>
      <c r="G47" s="46">
        <v>3090</v>
      </c>
      <c r="H47" s="46">
        <v>1243</v>
      </c>
      <c r="I47" s="46">
        <v>0</v>
      </c>
      <c r="J47" s="46">
        <v>2501</v>
      </c>
      <c r="K47" s="46">
        <v>0</v>
      </c>
      <c r="L47" s="46">
        <v>49</v>
      </c>
      <c r="M47" s="46">
        <v>0</v>
      </c>
      <c r="N47" s="134">
        <f t="shared" si="0"/>
        <v>43960</v>
      </c>
    </row>
    <row r="48" spans="1:14" ht="13" customHeight="1" x14ac:dyDescent="0.3">
      <c r="A48" s="63" t="s">
        <v>50</v>
      </c>
      <c r="B48" s="46">
        <v>20192</v>
      </c>
      <c r="C48" s="46"/>
      <c r="D48" s="46">
        <v>45177</v>
      </c>
      <c r="E48" s="46">
        <v>30334</v>
      </c>
      <c r="F48" s="46">
        <v>312</v>
      </c>
      <c r="G48" s="46">
        <v>334215</v>
      </c>
      <c r="H48" s="46">
        <v>2908</v>
      </c>
      <c r="I48" s="46">
        <v>72812</v>
      </c>
      <c r="J48" s="46">
        <v>3553</v>
      </c>
      <c r="K48" s="46">
        <v>40333</v>
      </c>
      <c r="L48" s="46">
        <v>6</v>
      </c>
      <c r="M48" s="46">
        <v>1</v>
      </c>
      <c r="N48" s="134">
        <f t="shared" si="0"/>
        <v>529651</v>
      </c>
    </row>
    <row r="49" spans="1:18" ht="13" customHeight="1" x14ac:dyDescent="0.3">
      <c r="A49" s="63" t="s">
        <v>249</v>
      </c>
      <c r="B49" s="46">
        <v>24032</v>
      </c>
      <c r="C49" s="46"/>
      <c r="D49" s="46">
        <v>36646</v>
      </c>
      <c r="E49" s="46">
        <v>23315</v>
      </c>
      <c r="F49" s="46">
        <v>649</v>
      </c>
      <c r="G49" s="46">
        <v>33800</v>
      </c>
      <c r="H49" s="46">
        <v>3288</v>
      </c>
      <c r="I49" s="46">
        <v>8595</v>
      </c>
      <c r="J49" s="46">
        <v>8227</v>
      </c>
      <c r="K49" s="46">
        <v>538</v>
      </c>
      <c r="L49" s="46">
        <v>50</v>
      </c>
      <c r="M49" s="46">
        <v>0</v>
      </c>
      <c r="N49" s="134">
        <f t="shared" si="0"/>
        <v>115108</v>
      </c>
    </row>
    <row r="50" spans="1:18" ht="13" customHeight="1" x14ac:dyDescent="0.3">
      <c r="A50" s="63" t="s">
        <v>250</v>
      </c>
      <c r="B50" s="46">
        <v>242922</v>
      </c>
      <c r="C50" s="46"/>
      <c r="D50" s="46">
        <v>421707</v>
      </c>
      <c r="E50" s="46">
        <v>142628</v>
      </c>
      <c r="F50" s="46" t="s">
        <v>270</v>
      </c>
      <c r="G50" s="46">
        <v>347220</v>
      </c>
      <c r="H50" s="46">
        <v>30815</v>
      </c>
      <c r="I50" s="46">
        <v>322111</v>
      </c>
      <c r="J50" s="46">
        <v>75202</v>
      </c>
      <c r="K50" s="46">
        <v>16410</v>
      </c>
      <c r="L50" s="46">
        <v>81</v>
      </c>
      <c r="M50" s="46">
        <v>2353</v>
      </c>
      <c r="N50" s="134">
        <f t="shared" si="0"/>
        <v>1358527</v>
      </c>
    </row>
    <row r="51" spans="1:18" s="264" customFormat="1" ht="37.5" x14ac:dyDescent="0.25">
      <c r="A51" s="316" t="s">
        <v>325</v>
      </c>
      <c r="B51" s="129">
        <v>4393</v>
      </c>
      <c r="C51" s="129"/>
      <c r="D51" s="129">
        <v>26247</v>
      </c>
      <c r="E51" s="129">
        <v>13611</v>
      </c>
      <c r="F51" s="129">
        <v>32</v>
      </c>
      <c r="G51" s="129">
        <v>80472</v>
      </c>
      <c r="H51" s="129">
        <v>1197</v>
      </c>
      <c r="I51" s="129">
        <v>15418</v>
      </c>
      <c r="J51" s="129">
        <v>3590</v>
      </c>
      <c r="K51" s="129">
        <v>259</v>
      </c>
      <c r="L51" s="129">
        <v>57</v>
      </c>
      <c r="M51" s="129">
        <v>84</v>
      </c>
      <c r="N51" s="266">
        <f t="shared" si="0"/>
        <v>140967</v>
      </c>
      <c r="O51" s="273"/>
      <c r="P51" s="274"/>
      <c r="Q51" s="272"/>
      <c r="R51" s="272"/>
    </row>
    <row r="52" spans="1:18" ht="13" customHeight="1" x14ac:dyDescent="0.3">
      <c r="A52" s="63" t="s">
        <v>51</v>
      </c>
      <c r="B52" s="46">
        <v>46721</v>
      </c>
      <c r="C52" s="46"/>
      <c r="D52" s="46">
        <v>20183</v>
      </c>
      <c r="E52" s="46">
        <v>66716</v>
      </c>
      <c r="F52" s="46">
        <v>60</v>
      </c>
      <c r="G52" s="46">
        <v>61541</v>
      </c>
      <c r="H52" s="46">
        <v>347</v>
      </c>
      <c r="I52" s="46">
        <v>33510</v>
      </c>
      <c r="J52" s="46">
        <v>24015</v>
      </c>
      <c r="K52" s="46">
        <v>8117</v>
      </c>
      <c r="L52" s="46">
        <v>68</v>
      </c>
      <c r="M52" s="46">
        <v>0</v>
      </c>
      <c r="N52" s="134">
        <f t="shared" si="0"/>
        <v>214557</v>
      </c>
    </row>
    <row r="53" spans="1:18" ht="13" customHeight="1" x14ac:dyDescent="0.3">
      <c r="A53" s="63" t="s">
        <v>52</v>
      </c>
      <c r="B53" s="46">
        <v>52879</v>
      </c>
      <c r="C53" s="46"/>
      <c r="D53" s="46">
        <v>114898</v>
      </c>
      <c r="E53" s="46">
        <v>66017</v>
      </c>
      <c r="F53" s="46">
        <v>678</v>
      </c>
      <c r="G53" s="46">
        <v>33933</v>
      </c>
      <c r="H53" s="46">
        <v>8366</v>
      </c>
      <c r="I53" s="46">
        <v>15535</v>
      </c>
      <c r="J53" s="46">
        <v>9992</v>
      </c>
      <c r="K53" s="46">
        <v>2703</v>
      </c>
      <c r="L53" s="46">
        <v>57</v>
      </c>
      <c r="M53" s="46">
        <v>1076</v>
      </c>
      <c r="N53" s="134">
        <f t="shared" si="0"/>
        <v>253255</v>
      </c>
    </row>
    <row r="54" spans="1:18" ht="13" customHeight="1" x14ac:dyDescent="0.3">
      <c r="A54" s="63" t="s">
        <v>251</v>
      </c>
      <c r="B54" s="46">
        <v>21037</v>
      </c>
      <c r="C54" s="46"/>
      <c r="D54" s="46">
        <v>83139</v>
      </c>
      <c r="E54" s="46">
        <v>38862</v>
      </c>
      <c r="F54" s="46">
        <v>1156</v>
      </c>
      <c r="G54" s="46">
        <v>2101</v>
      </c>
      <c r="H54" s="46">
        <v>1341</v>
      </c>
      <c r="I54" s="46">
        <v>267</v>
      </c>
      <c r="J54" s="46">
        <v>1725</v>
      </c>
      <c r="K54" s="46">
        <v>7</v>
      </c>
      <c r="L54" s="46">
        <v>49</v>
      </c>
      <c r="M54" s="46">
        <v>106</v>
      </c>
      <c r="N54" s="134">
        <f t="shared" si="0"/>
        <v>128753</v>
      </c>
    </row>
    <row r="55" spans="1:18" ht="13" customHeight="1" x14ac:dyDescent="0.3">
      <c r="A55" s="63" t="s">
        <v>53</v>
      </c>
      <c r="B55" s="46">
        <v>43184</v>
      </c>
      <c r="C55" s="46"/>
      <c r="D55" s="46">
        <v>112396</v>
      </c>
      <c r="E55" s="46">
        <v>89441</v>
      </c>
      <c r="F55" s="46">
        <v>1960</v>
      </c>
      <c r="G55" s="46">
        <v>1503</v>
      </c>
      <c r="H55" s="46">
        <v>3890</v>
      </c>
      <c r="I55" s="46">
        <v>25</v>
      </c>
      <c r="J55" s="46">
        <v>10541</v>
      </c>
      <c r="K55" s="46">
        <v>21</v>
      </c>
      <c r="L55" s="46">
        <v>68</v>
      </c>
      <c r="M55" s="46">
        <v>1159</v>
      </c>
      <c r="N55" s="134">
        <f t="shared" si="0"/>
        <v>221004</v>
      </c>
    </row>
    <row r="56" spans="1:18" ht="13" customHeight="1" x14ac:dyDescent="0.3">
      <c r="A56" s="63" t="s">
        <v>54</v>
      </c>
      <c r="B56" s="46">
        <v>53621</v>
      </c>
      <c r="C56" s="46"/>
      <c r="D56" s="46">
        <v>77551</v>
      </c>
      <c r="E56" s="46">
        <v>37534</v>
      </c>
      <c r="F56" s="46">
        <v>2542</v>
      </c>
      <c r="G56" s="46">
        <v>43842</v>
      </c>
      <c r="H56" s="46">
        <v>3602</v>
      </c>
      <c r="I56" s="46">
        <v>6617</v>
      </c>
      <c r="J56" s="46">
        <v>11588</v>
      </c>
      <c r="K56" s="46">
        <v>126</v>
      </c>
      <c r="L56" s="46">
        <v>54</v>
      </c>
      <c r="M56" s="46">
        <v>25</v>
      </c>
      <c r="N56" s="134">
        <f t="shared" si="0"/>
        <v>183481</v>
      </c>
    </row>
    <row r="57" spans="1:18" ht="13" customHeight="1" x14ac:dyDescent="0.3">
      <c r="A57" s="63" t="s">
        <v>55</v>
      </c>
      <c r="B57" s="46">
        <v>49774</v>
      </c>
      <c r="C57" s="46"/>
      <c r="D57" s="46">
        <v>105247</v>
      </c>
      <c r="E57" s="46">
        <v>105322</v>
      </c>
      <c r="F57" s="46">
        <v>5959</v>
      </c>
      <c r="G57" s="46">
        <v>38601</v>
      </c>
      <c r="H57" s="46">
        <v>5907</v>
      </c>
      <c r="I57" s="46">
        <v>3592</v>
      </c>
      <c r="J57" s="46">
        <v>24664</v>
      </c>
      <c r="K57" s="46">
        <v>512</v>
      </c>
      <c r="L57" s="46">
        <v>49</v>
      </c>
      <c r="M57" s="46">
        <v>0</v>
      </c>
      <c r="N57" s="134">
        <f t="shared" si="0"/>
        <v>289853</v>
      </c>
    </row>
    <row r="58" spans="1:18" ht="13" customHeight="1" x14ac:dyDescent="0.3">
      <c r="A58" s="63" t="s">
        <v>56</v>
      </c>
      <c r="B58" s="46">
        <v>258111</v>
      </c>
      <c r="C58" s="46"/>
      <c r="D58" s="46">
        <v>205103</v>
      </c>
      <c r="E58" s="46">
        <v>162981</v>
      </c>
      <c r="F58" s="46">
        <v>11270</v>
      </c>
      <c r="G58" s="46">
        <v>40888</v>
      </c>
      <c r="H58" s="46">
        <v>16883</v>
      </c>
      <c r="I58" s="46">
        <v>9684</v>
      </c>
      <c r="J58" s="46">
        <v>57180</v>
      </c>
      <c r="K58" s="46">
        <v>0</v>
      </c>
      <c r="L58" s="46">
        <v>80</v>
      </c>
      <c r="M58" s="46">
        <v>11346</v>
      </c>
      <c r="N58" s="134">
        <f t="shared" si="0"/>
        <v>515415</v>
      </c>
    </row>
    <row r="59" spans="1:18" ht="13" customHeight="1" x14ac:dyDescent="0.3">
      <c r="A59" s="63" t="s">
        <v>57</v>
      </c>
      <c r="B59" s="46">
        <v>133777</v>
      </c>
      <c r="C59" s="46"/>
      <c r="D59" s="46">
        <v>122190</v>
      </c>
      <c r="E59" s="46">
        <v>61900</v>
      </c>
      <c r="F59" s="46">
        <v>3570</v>
      </c>
      <c r="G59" s="46">
        <v>294132</v>
      </c>
      <c r="H59" s="46">
        <v>4510</v>
      </c>
      <c r="I59" s="46">
        <v>69570</v>
      </c>
      <c r="J59" s="46">
        <v>15422</v>
      </c>
      <c r="K59" s="46">
        <v>17981</v>
      </c>
      <c r="L59" s="46">
        <v>62</v>
      </c>
      <c r="M59" s="46">
        <v>0</v>
      </c>
      <c r="N59" s="134">
        <f t="shared" si="0"/>
        <v>589337</v>
      </c>
    </row>
    <row r="60" spans="1:18" ht="13" customHeight="1" x14ac:dyDescent="0.3">
      <c r="A60" s="63" t="s">
        <v>252</v>
      </c>
      <c r="B60" s="46">
        <v>4462</v>
      </c>
      <c r="C60" s="46"/>
      <c r="D60" s="46">
        <v>30237</v>
      </c>
      <c r="E60" s="46">
        <v>6766</v>
      </c>
      <c r="F60" s="46">
        <v>261</v>
      </c>
      <c r="G60" s="46">
        <v>0</v>
      </c>
      <c r="H60" s="46">
        <v>173</v>
      </c>
      <c r="I60" s="46">
        <v>0</v>
      </c>
      <c r="J60" s="46">
        <v>178</v>
      </c>
      <c r="K60" s="46">
        <v>0</v>
      </c>
      <c r="L60" s="46">
        <v>49</v>
      </c>
      <c r="M60" s="46">
        <v>0</v>
      </c>
      <c r="N60" s="134">
        <f t="shared" si="0"/>
        <v>37664</v>
      </c>
    </row>
    <row r="61" spans="1:18" ht="13" customHeight="1" x14ac:dyDescent="0.3">
      <c r="A61" s="63" t="s">
        <v>253</v>
      </c>
      <c r="B61" s="46">
        <v>111021</v>
      </c>
      <c r="C61" s="46"/>
      <c r="D61" s="46">
        <v>154634</v>
      </c>
      <c r="E61" s="46">
        <v>124305</v>
      </c>
      <c r="F61" s="46">
        <v>23119</v>
      </c>
      <c r="G61" s="46">
        <v>327289</v>
      </c>
      <c r="H61" s="46">
        <v>11357</v>
      </c>
      <c r="I61" s="46">
        <v>313350</v>
      </c>
      <c r="J61" s="46">
        <v>41371</v>
      </c>
      <c r="K61" s="46">
        <v>15067</v>
      </c>
      <c r="L61" s="46">
        <v>63</v>
      </c>
      <c r="M61" s="46">
        <v>1477</v>
      </c>
      <c r="N61" s="134">
        <f t="shared" si="0"/>
        <v>1012032</v>
      </c>
    </row>
    <row r="62" spans="1:18" ht="13" customHeight="1" x14ac:dyDescent="0.3">
      <c r="A62" s="63" t="s">
        <v>58</v>
      </c>
      <c r="B62" s="46">
        <v>22330</v>
      </c>
      <c r="C62" s="46"/>
      <c r="D62" s="46">
        <v>33284</v>
      </c>
      <c r="E62" s="46">
        <v>27378</v>
      </c>
      <c r="F62" s="46">
        <v>505</v>
      </c>
      <c r="G62" s="46">
        <v>11283</v>
      </c>
      <c r="H62" s="46">
        <v>2786</v>
      </c>
      <c r="I62" s="46">
        <v>2078</v>
      </c>
      <c r="J62" s="46">
        <v>2605</v>
      </c>
      <c r="K62" s="46">
        <v>122</v>
      </c>
      <c r="L62" s="46">
        <v>54</v>
      </c>
      <c r="M62" s="46">
        <v>373</v>
      </c>
      <c r="N62" s="134">
        <f t="shared" si="0"/>
        <v>80468</v>
      </c>
    </row>
    <row r="63" spans="1:18" ht="13" customHeight="1" x14ac:dyDescent="0.3">
      <c r="A63" s="63" t="s">
        <v>65</v>
      </c>
      <c r="B63" s="46">
        <v>59830</v>
      </c>
      <c r="C63" s="46"/>
      <c r="D63" s="46">
        <v>115631</v>
      </c>
      <c r="E63" s="46">
        <v>61400</v>
      </c>
      <c r="F63" s="46">
        <v>5360</v>
      </c>
      <c r="G63" s="46">
        <v>12808</v>
      </c>
      <c r="H63" s="46">
        <v>5263</v>
      </c>
      <c r="I63" s="46">
        <v>0</v>
      </c>
      <c r="J63" s="46">
        <v>6268</v>
      </c>
      <c r="K63" s="46">
        <v>0</v>
      </c>
      <c r="L63" s="46">
        <v>201</v>
      </c>
      <c r="M63" s="46">
        <v>468</v>
      </c>
      <c r="N63" s="134">
        <f t="shared" si="0"/>
        <v>207399</v>
      </c>
    </row>
    <row r="64" spans="1:18" ht="13" customHeight="1" x14ac:dyDescent="0.3">
      <c r="A64" s="74" t="s">
        <v>254</v>
      </c>
      <c r="B64" s="46">
        <v>48860</v>
      </c>
      <c r="C64" s="46"/>
      <c r="D64" s="46">
        <v>62130</v>
      </c>
      <c r="E64" s="46">
        <v>28859</v>
      </c>
      <c r="F64" s="46">
        <v>3900</v>
      </c>
      <c r="G64" s="46">
        <v>96247</v>
      </c>
      <c r="H64" s="46">
        <v>3502</v>
      </c>
      <c r="I64" s="46">
        <v>0</v>
      </c>
      <c r="J64" s="46">
        <v>10231</v>
      </c>
      <c r="K64" s="46">
        <v>0</v>
      </c>
      <c r="L64" s="46">
        <v>68</v>
      </c>
      <c r="M64" s="46">
        <v>2600</v>
      </c>
      <c r="N64" s="134">
        <f t="shared" si="0"/>
        <v>207537</v>
      </c>
    </row>
    <row r="65" spans="1:18" ht="13" customHeight="1" x14ac:dyDescent="0.3">
      <c r="A65" s="63" t="s">
        <v>59</v>
      </c>
      <c r="B65" s="46">
        <v>943</v>
      </c>
      <c r="C65" s="46"/>
      <c r="D65" s="225" t="s">
        <v>292</v>
      </c>
      <c r="E65" s="225" t="s">
        <v>292</v>
      </c>
      <c r="F65" s="225" t="s">
        <v>292</v>
      </c>
      <c r="G65" s="225" t="s">
        <v>292</v>
      </c>
      <c r="H65" s="225" t="s">
        <v>292</v>
      </c>
      <c r="I65" s="225" t="s">
        <v>292</v>
      </c>
      <c r="J65" s="225" t="s">
        <v>292</v>
      </c>
      <c r="K65" s="225" t="s">
        <v>292</v>
      </c>
      <c r="L65" s="225" t="s">
        <v>292</v>
      </c>
      <c r="M65" s="225" t="s">
        <v>292</v>
      </c>
      <c r="N65" s="195" t="s">
        <v>292</v>
      </c>
    </row>
    <row r="66" spans="1:18" ht="13" customHeight="1" x14ac:dyDescent="0.3">
      <c r="A66" s="63" t="s">
        <v>255</v>
      </c>
      <c r="B66" s="46">
        <v>46582</v>
      </c>
      <c r="C66" s="46"/>
      <c r="D66" s="46">
        <v>57170</v>
      </c>
      <c r="E66" s="46">
        <v>31144</v>
      </c>
      <c r="F66" s="46">
        <v>1900</v>
      </c>
      <c r="G66" s="46">
        <v>1485</v>
      </c>
      <c r="H66" s="46">
        <v>1719</v>
      </c>
      <c r="I66" s="46">
        <v>20</v>
      </c>
      <c r="J66" s="46">
        <v>2760</v>
      </c>
      <c r="K66" s="46">
        <v>0</v>
      </c>
      <c r="L66" s="46">
        <v>53</v>
      </c>
      <c r="M66" s="46">
        <v>4120</v>
      </c>
      <c r="N66" s="134">
        <f t="shared" si="0"/>
        <v>100371</v>
      </c>
    </row>
    <row r="67" spans="1:18" ht="13" customHeight="1" x14ac:dyDescent="0.3">
      <c r="A67" s="63" t="s">
        <v>256</v>
      </c>
      <c r="B67" s="46">
        <v>38798</v>
      </c>
      <c r="C67" s="46"/>
      <c r="D67" s="46">
        <v>48874</v>
      </c>
      <c r="E67" s="46">
        <v>23431</v>
      </c>
      <c r="F67" s="46">
        <v>755</v>
      </c>
      <c r="G67" s="46">
        <v>27927</v>
      </c>
      <c r="H67" s="46">
        <v>3821</v>
      </c>
      <c r="I67" s="46">
        <v>64097</v>
      </c>
      <c r="J67" s="46">
        <v>25950</v>
      </c>
      <c r="K67" s="46">
        <v>29428</v>
      </c>
      <c r="L67" s="46">
        <v>118</v>
      </c>
      <c r="M67" s="46">
        <v>846</v>
      </c>
      <c r="N67" s="134">
        <f t="shared" si="0"/>
        <v>225247</v>
      </c>
    </row>
    <row r="68" spans="1:18" ht="13" customHeight="1" x14ac:dyDescent="0.3">
      <c r="A68" s="63" t="s">
        <v>257</v>
      </c>
      <c r="B68" s="46">
        <v>26427</v>
      </c>
      <c r="C68" s="46"/>
      <c r="D68" s="46">
        <v>41459</v>
      </c>
      <c r="E68" s="46">
        <v>31889</v>
      </c>
      <c r="F68" s="46">
        <v>3239</v>
      </c>
      <c r="G68" s="46">
        <v>13456</v>
      </c>
      <c r="H68" s="46">
        <v>1695</v>
      </c>
      <c r="I68" s="46">
        <v>1061</v>
      </c>
      <c r="J68" s="46">
        <v>4078</v>
      </c>
      <c r="K68" s="46">
        <v>750</v>
      </c>
      <c r="L68" s="46">
        <v>58</v>
      </c>
      <c r="M68" s="46">
        <v>5312</v>
      </c>
      <c r="N68" s="134">
        <f t="shared" si="0"/>
        <v>102997</v>
      </c>
    </row>
    <row r="69" spans="1:18" ht="13" customHeight="1" x14ac:dyDescent="0.3">
      <c r="A69" s="63" t="s">
        <v>258</v>
      </c>
      <c r="B69" s="46">
        <v>10982</v>
      </c>
      <c r="C69" s="46"/>
      <c r="D69" s="46">
        <v>22414</v>
      </c>
      <c r="E69" s="46">
        <v>13481</v>
      </c>
      <c r="F69" s="46">
        <v>2760</v>
      </c>
      <c r="G69" s="46">
        <v>386159</v>
      </c>
      <c r="H69" s="46">
        <v>804</v>
      </c>
      <c r="I69" s="46">
        <v>370490</v>
      </c>
      <c r="J69" s="46">
        <v>1433</v>
      </c>
      <c r="K69" s="46">
        <v>40333</v>
      </c>
      <c r="L69" s="46">
        <v>53</v>
      </c>
      <c r="M69" s="46">
        <v>28</v>
      </c>
      <c r="N69" s="134">
        <f t="shared" ref="N69:N71" si="1">SUM(D69:M69)</f>
        <v>837955</v>
      </c>
    </row>
    <row r="70" spans="1:18" ht="13" customHeight="1" x14ac:dyDescent="0.3">
      <c r="A70" s="63" t="s">
        <v>60</v>
      </c>
      <c r="B70" s="46">
        <v>15460</v>
      </c>
      <c r="C70" s="46"/>
      <c r="D70" s="46">
        <v>20298</v>
      </c>
      <c r="E70" s="46">
        <v>18994</v>
      </c>
      <c r="F70" s="46">
        <v>504</v>
      </c>
      <c r="G70" s="46">
        <v>2396</v>
      </c>
      <c r="H70" s="46">
        <v>1616</v>
      </c>
      <c r="I70" s="46">
        <v>0</v>
      </c>
      <c r="J70" s="46">
        <v>1821</v>
      </c>
      <c r="K70" s="46">
        <v>0</v>
      </c>
      <c r="L70" s="46">
        <v>50</v>
      </c>
      <c r="M70" s="46">
        <v>0</v>
      </c>
      <c r="N70" s="134">
        <f t="shared" si="1"/>
        <v>45679</v>
      </c>
    </row>
    <row r="71" spans="1:18" ht="13" customHeight="1" x14ac:dyDescent="0.3">
      <c r="A71" s="75" t="s">
        <v>259</v>
      </c>
      <c r="B71" s="46">
        <v>14134</v>
      </c>
      <c r="C71" s="46"/>
      <c r="D71" s="46">
        <v>53997</v>
      </c>
      <c r="E71" s="46">
        <v>27392</v>
      </c>
      <c r="F71" s="46">
        <v>3572</v>
      </c>
      <c r="G71" s="46">
        <v>41539</v>
      </c>
      <c r="H71" s="46">
        <v>698</v>
      </c>
      <c r="I71" s="46">
        <v>11095</v>
      </c>
      <c r="J71" s="46">
        <v>3060</v>
      </c>
      <c r="K71" s="46">
        <v>2603</v>
      </c>
      <c r="L71" s="46">
        <v>49</v>
      </c>
      <c r="M71" s="46">
        <v>742</v>
      </c>
      <c r="N71" s="134">
        <f t="shared" si="1"/>
        <v>144747</v>
      </c>
    </row>
    <row r="72" spans="1:18" ht="13" customHeight="1" x14ac:dyDescent="0.3">
      <c r="A72" s="76" t="s">
        <v>61</v>
      </c>
      <c r="B72" s="68">
        <f>SUM(B4:B71)</f>
        <v>4683219</v>
      </c>
      <c r="C72" s="68" t="s">
        <v>219</v>
      </c>
      <c r="D72" s="68">
        <f>SUM(D4:D71)</f>
        <v>7103989</v>
      </c>
      <c r="E72" s="68">
        <f t="shared" ref="E72:N72" si="2">SUM(E4:E71)</f>
        <v>4228078</v>
      </c>
      <c r="F72" s="68">
        <f t="shared" si="2"/>
        <v>257295</v>
      </c>
      <c r="G72" s="177">
        <f t="shared" si="2"/>
        <v>5364069</v>
      </c>
      <c r="H72" s="68">
        <f t="shared" si="2"/>
        <v>462866</v>
      </c>
      <c r="I72" s="68">
        <f t="shared" si="2"/>
        <v>18430862</v>
      </c>
      <c r="J72" s="68">
        <f t="shared" si="2"/>
        <v>1300491</v>
      </c>
      <c r="K72" s="68">
        <f t="shared" si="2"/>
        <v>421829</v>
      </c>
      <c r="L72" s="68">
        <f t="shared" si="2"/>
        <v>4387</v>
      </c>
      <c r="M72" s="68">
        <f t="shared" si="2"/>
        <v>221165</v>
      </c>
      <c r="N72" s="158">
        <f t="shared" si="2"/>
        <v>37795031</v>
      </c>
    </row>
    <row r="73" spans="1:18" s="45" customFormat="1" ht="13" x14ac:dyDescent="0.3">
      <c r="B73" s="174"/>
      <c r="C73" s="174" t="s">
        <v>220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348" t="s">
        <v>299</v>
      </c>
      <c r="O73" s="62"/>
      <c r="P73" s="192"/>
      <c r="Q73" s="67"/>
      <c r="R73" s="67"/>
    </row>
    <row r="74" spans="1:18" s="45" customFormat="1" ht="13" x14ac:dyDescent="0.3">
      <c r="B74" s="174"/>
      <c r="C74" s="46"/>
      <c r="E74" s="174"/>
      <c r="F74" s="174"/>
      <c r="G74" s="174"/>
      <c r="H74" s="174"/>
      <c r="I74" s="174"/>
      <c r="J74" s="174"/>
      <c r="K74" s="174"/>
      <c r="L74" s="174"/>
      <c r="M74" s="174"/>
      <c r="N74" s="134"/>
      <c r="O74" s="62"/>
      <c r="P74" s="192"/>
      <c r="Q74" s="67"/>
      <c r="R74" s="67"/>
    </row>
    <row r="75" spans="1:18" s="45" customFormat="1" ht="13" x14ac:dyDescent="0.3">
      <c r="B75" s="174"/>
      <c r="C75" s="174"/>
      <c r="D75" s="174"/>
      <c r="E75" s="174"/>
      <c r="F75" s="174"/>
      <c r="G75" s="174"/>
      <c r="H75" s="174"/>
      <c r="I75" s="174">
        <f>N72-I72</f>
        <v>19364169</v>
      </c>
      <c r="J75" s="174"/>
      <c r="K75" s="174"/>
      <c r="L75" s="174"/>
      <c r="M75" s="174"/>
      <c r="N75" s="134"/>
      <c r="O75" s="62"/>
      <c r="P75" s="192"/>
      <c r="Q75" s="67"/>
      <c r="R75" s="67"/>
    </row>
    <row r="76" spans="1:18" x14ac:dyDescent="0.25">
      <c r="N76" s="178">
        <f>N72-I72</f>
        <v>19364169</v>
      </c>
    </row>
  </sheetData>
  <mergeCells count="1">
    <mergeCell ref="A1:N2"/>
  </mergeCells>
  <phoneticPr fontId="0" type="noConversion"/>
  <printOptions horizontalCentered="1" verticalCentered="1" gridLines="1"/>
  <pageMargins left="0.5" right="0.5" top="0.75" bottom="0.82" header="0.5" footer="0.5"/>
  <pageSetup scale="80" fitToHeight="2" pageOrder="overThenDown" orientation="landscape" r:id="rId1"/>
  <headerFooter alignWithMargins="0">
    <oddFooter>&amp;C&amp;"Garamond,Regular"&amp;P</oddFooter>
  </headerFooter>
  <rowBreaks count="1" manualBreakCount="1">
    <brk id="3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76"/>
  <sheetViews>
    <sheetView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D21" sqref="D21"/>
    </sheetView>
  </sheetViews>
  <sheetFormatPr defaultRowHeight="12.5" x14ac:dyDescent="0.25"/>
  <cols>
    <col min="1" max="1" width="29.1796875" style="20" customWidth="1"/>
    <col min="2" max="2" width="10.1796875" style="20" customWidth="1"/>
    <col min="3" max="3" width="1.81640625" style="20" bestFit="1" customWidth="1"/>
    <col min="4" max="4" width="10.1796875" style="20" customWidth="1"/>
    <col min="5" max="5" width="11" style="20" customWidth="1"/>
    <col min="6" max="6" width="12.54296875" style="20" customWidth="1"/>
    <col min="7" max="7" width="12.1796875" style="20" customWidth="1"/>
    <col min="8" max="8" width="11.36328125" style="79" customWidth="1"/>
    <col min="9" max="9" width="11.36328125" style="20" customWidth="1"/>
    <col min="10" max="10" width="11.54296875" style="175" customWidth="1"/>
    <col min="11" max="12" width="8.7265625" style="20"/>
    <col min="13" max="13" width="10.1796875" style="20" bestFit="1" customWidth="1"/>
    <col min="14" max="14" width="10" style="20" customWidth="1"/>
    <col min="15" max="16384" width="8.7265625" style="20"/>
  </cols>
  <sheetData>
    <row r="1" spans="1:14" ht="13" customHeight="1" x14ac:dyDescent="0.25">
      <c r="A1" s="503" t="s">
        <v>138</v>
      </c>
      <c r="B1" s="504"/>
      <c r="C1" s="504"/>
      <c r="D1" s="504"/>
      <c r="E1" s="504"/>
      <c r="F1" s="504"/>
      <c r="G1" s="504"/>
      <c r="H1" s="504"/>
      <c r="I1" s="504"/>
      <c r="J1" s="505"/>
    </row>
    <row r="2" spans="1:14" ht="13" customHeight="1" x14ac:dyDescent="0.25">
      <c r="A2" s="506"/>
      <c r="B2" s="507"/>
      <c r="C2" s="507"/>
      <c r="D2" s="507"/>
      <c r="E2" s="507"/>
      <c r="F2" s="507"/>
      <c r="G2" s="507"/>
      <c r="H2" s="507"/>
      <c r="I2" s="507"/>
      <c r="J2" s="508"/>
    </row>
    <row r="3" spans="1:14" ht="38.25" customHeight="1" x14ac:dyDescent="0.3">
      <c r="A3" s="84" t="s">
        <v>23</v>
      </c>
      <c r="B3" s="160" t="s">
        <v>2</v>
      </c>
      <c r="C3" s="161"/>
      <c r="D3" s="160" t="s">
        <v>137</v>
      </c>
      <c r="E3" s="162" t="s">
        <v>139</v>
      </c>
      <c r="F3" s="163" t="s">
        <v>140</v>
      </c>
      <c r="G3" s="163" t="s">
        <v>141</v>
      </c>
      <c r="H3" s="85" t="s">
        <v>142</v>
      </c>
      <c r="I3" s="160" t="s">
        <v>143</v>
      </c>
      <c r="J3" s="164" t="s">
        <v>144</v>
      </c>
      <c r="M3" s="165" t="s">
        <v>264</v>
      </c>
      <c r="N3" s="165" t="s">
        <v>265</v>
      </c>
    </row>
    <row r="4" spans="1:14" ht="13" customHeight="1" x14ac:dyDescent="0.3">
      <c r="A4" s="63" t="s">
        <v>228</v>
      </c>
      <c r="B4" s="46">
        <v>62590</v>
      </c>
      <c r="C4" s="250"/>
      <c r="D4" s="46">
        <v>131742</v>
      </c>
      <c r="E4" s="62">
        <v>2.1048410289183574</v>
      </c>
      <c r="F4" s="166">
        <v>5.2625586373366125E-2</v>
      </c>
      <c r="G4" s="166">
        <v>0.19242155121373594</v>
      </c>
      <c r="H4" s="46">
        <v>258</v>
      </c>
      <c r="I4" s="18">
        <v>55</v>
      </c>
      <c r="J4" s="167">
        <v>5.0007988496564941</v>
      </c>
      <c r="M4" s="168">
        <v>6933</v>
      </c>
      <c r="N4" s="168">
        <v>25350</v>
      </c>
    </row>
    <row r="5" spans="1:14" ht="13" customHeight="1" x14ac:dyDescent="0.3">
      <c r="A5" s="63" t="s">
        <v>31</v>
      </c>
      <c r="B5" s="46">
        <v>25621</v>
      </c>
      <c r="C5" s="46"/>
      <c r="D5" s="46">
        <v>92174</v>
      </c>
      <c r="E5" s="62">
        <v>3.5975957222590842</v>
      </c>
      <c r="F5" s="166">
        <v>0.1308720463471261</v>
      </c>
      <c r="G5" s="166">
        <v>2.3553279666717296E-2</v>
      </c>
      <c r="H5" s="46">
        <v>109</v>
      </c>
      <c r="I5" s="18">
        <v>55</v>
      </c>
      <c r="J5" s="167">
        <v>6.4009991803598609</v>
      </c>
      <c r="M5" s="168">
        <v>12063</v>
      </c>
      <c r="N5" s="168">
        <v>2171</v>
      </c>
    </row>
    <row r="6" spans="1:14" ht="13" customHeight="1" x14ac:dyDescent="0.3">
      <c r="A6" s="63" t="s">
        <v>229</v>
      </c>
      <c r="B6" s="46">
        <v>122948</v>
      </c>
      <c r="C6" s="46"/>
      <c r="D6" s="46">
        <v>486618</v>
      </c>
      <c r="E6" s="62">
        <v>3.9579171682337249</v>
      </c>
      <c r="F6" s="166">
        <v>3.9186795391867951E-2</v>
      </c>
      <c r="G6" s="166">
        <v>3.1601790316017904E-2</v>
      </c>
      <c r="H6" s="46">
        <v>539</v>
      </c>
      <c r="I6" s="18">
        <v>152</v>
      </c>
      <c r="J6" s="167">
        <v>5.6202622246803529</v>
      </c>
      <c r="M6" s="168">
        <v>19069</v>
      </c>
      <c r="N6" s="168">
        <v>15378</v>
      </c>
    </row>
    <row r="7" spans="1:14" ht="13" customHeight="1" x14ac:dyDescent="0.3">
      <c r="A7" s="63" t="s">
        <v>230</v>
      </c>
      <c r="B7" s="46">
        <v>22526</v>
      </c>
      <c r="C7" s="46"/>
      <c r="D7" s="46">
        <v>95206</v>
      </c>
      <c r="E7" s="62">
        <v>4.2264938293527479</v>
      </c>
      <c r="F7" s="166">
        <v>4.0176039325252613E-2</v>
      </c>
      <c r="G7" s="166">
        <v>1.5755309539314748E-2</v>
      </c>
      <c r="H7" s="46">
        <v>22</v>
      </c>
      <c r="I7" s="18">
        <v>1</v>
      </c>
      <c r="J7" s="167">
        <v>1.0210423510609963</v>
      </c>
      <c r="M7" s="168">
        <v>3825</v>
      </c>
      <c r="N7" s="168">
        <v>1500</v>
      </c>
    </row>
    <row r="8" spans="1:14" ht="13" customHeight="1" x14ac:dyDescent="0.3">
      <c r="A8" s="63" t="s">
        <v>32</v>
      </c>
      <c r="B8" s="46">
        <v>29775</v>
      </c>
      <c r="C8" s="46"/>
      <c r="D8" s="46">
        <v>66355</v>
      </c>
      <c r="E8" s="62">
        <v>2.2285474391267841</v>
      </c>
      <c r="F8" s="166">
        <v>3.0954713284605532E-2</v>
      </c>
      <c r="G8" s="166">
        <v>2.6026674704242334E-2</v>
      </c>
      <c r="H8" s="46">
        <v>29</v>
      </c>
      <c r="I8" s="18">
        <v>0</v>
      </c>
      <c r="J8" s="167">
        <v>0.97397145256087325</v>
      </c>
      <c r="M8" s="168">
        <v>2054</v>
      </c>
      <c r="N8" s="168">
        <v>1727</v>
      </c>
    </row>
    <row r="9" spans="1:14" ht="13" customHeight="1" x14ac:dyDescent="0.3">
      <c r="A9" s="63" t="s">
        <v>231</v>
      </c>
      <c r="B9" s="46">
        <v>40980</v>
      </c>
      <c r="C9" s="46"/>
      <c r="D9" s="46">
        <v>102373</v>
      </c>
      <c r="E9" s="62">
        <v>2.4981210346510494</v>
      </c>
      <c r="F9" s="166">
        <v>5.700721870024323E-2</v>
      </c>
      <c r="G9" s="166">
        <v>6.2692311449307925E-2</v>
      </c>
      <c r="H9" s="46">
        <v>142</v>
      </c>
      <c r="I9" s="18">
        <v>52</v>
      </c>
      <c r="J9" s="167">
        <v>4.7340165934602245</v>
      </c>
      <c r="M9" s="168">
        <v>5836</v>
      </c>
      <c r="N9" s="168">
        <v>6418</v>
      </c>
    </row>
    <row r="10" spans="1:14" ht="13" customHeight="1" x14ac:dyDescent="0.3">
      <c r="A10" s="63" t="s">
        <v>232</v>
      </c>
      <c r="B10" s="46">
        <v>36928</v>
      </c>
      <c r="C10" s="46"/>
      <c r="D10" s="46">
        <v>141817</v>
      </c>
      <c r="E10" s="62">
        <v>3.840365034662045</v>
      </c>
      <c r="F10" s="166">
        <v>5.0713243123179874E-2</v>
      </c>
      <c r="G10" s="166">
        <v>5.4260067551844982E-2</v>
      </c>
      <c r="H10" s="46">
        <v>116</v>
      </c>
      <c r="I10" s="18">
        <v>27</v>
      </c>
      <c r="J10" s="167">
        <v>3.8724003466204504</v>
      </c>
      <c r="M10" s="168">
        <v>7192</v>
      </c>
      <c r="N10" s="168">
        <v>7695</v>
      </c>
    </row>
    <row r="11" spans="1:14" ht="13" customHeight="1" x14ac:dyDescent="0.3">
      <c r="A11" s="63" t="s">
        <v>33</v>
      </c>
      <c r="B11" s="46">
        <v>13638</v>
      </c>
      <c r="C11" s="46"/>
      <c r="D11" s="46">
        <v>189381</v>
      </c>
      <c r="E11" s="62">
        <v>13.886273647162341</v>
      </c>
      <c r="F11" s="166">
        <v>9.3652478337320003E-2</v>
      </c>
      <c r="G11" s="166">
        <v>4.2528025514703166E-2</v>
      </c>
      <c r="H11" s="46">
        <v>141</v>
      </c>
      <c r="I11" s="18">
        <v>31</v>
      </c>
      <c r="J11" s="167">
        <v>12.61181991494354</v>
      </c>
      <c r="M11" s="168">
        <v>17736</v>
      </c>
      <c r="N11" s="168">
        <v>8054</v>
      </c>
    </row>
    <row r="12" spans="1:14" ht="13" customHeight="1" x14ac:dyDescent="0.3">
      <c r="A12" s="63" t="s">
        <v>233</v>
      </c>
      <c r="B12" s="46">
        <v>127634</v>
      </c>
      <c r="C12" s="46"/>
      <c r="D12" s="46">
        <v>329397</v>
      </c>
      <c r="E12" s="62">
        <v>2.5807935189682998</v>
      </c>
      <c r="F12" s="166">
        <v>0.10007680701402867</v>
      </c>
      <c r="G12" s="166">
        <v>0.40913851674423263</v>
      </c>
      <c r="H12" s="46">
        <v>924</v>
      </c>
      <c r="I12" s="18">
        <v>147</v>
      </c>
      <c r="J12" s="167">
        <v>8.3911810332669976</v>
      </c>
      <c r="M12" s="168">
        <v>32965</v>
      </c>
      <c r="N12" s="168">
        <v>134769</v>
      </c>
    </row>
    <row r="13" spans="1:14" ht="13" customHeight="1" x14ac:dyDescent="0.3">
      <c r="A13" s="63" t="s">
        <v>34</v>
      </c>
      <c r="B13" s="46">
        <v>202445</v>
      </c>
      <c r="C13" s="46"/>
      <c r="D13" s="46">
        <v>1097266</v>
      </c>
      <c r="E13" s="62">
        <v>5.4200696485465185</v>
      </c>
      <c r="F13" s="166">
        <v>8.4656774200604051E-2</v>
      </c>
      <c r="G13" s="166">
        <v>3.66273993726225E-2</v>
      </c>
      <c r="H13" s="46">
        <v>833</v>
      </c>
      <c r="I13" s="18">
        <v>106</v>
      </c>
      <c r="J13" s="167">
        <v>4.6382968213588871</v>
      </c>
      <c r="M13" s="168">
        <v>92891</v>
      </c>
      <c r="N13" s="168">
        <v>40190</v>
      </c>
    </row>
    <row r="14" spans="1:14" ht="13" customHeight="1" x14ac:dyDescent="0.3">
      <c r="A14" s="63" t="s">
        <v>35</v>
      </c>
      <c r="B14" s="46">
        <v>9950</v>
      </c>
      <c r="C14" s="46"/>
      <c r="D14" s="46">
        <v>57562</v>
      </c>
      <c r="E14" s="62">
        <v>5.7851256281407037</v>
      </c>
      <c r="F14" s="166">
        <v>5.8267607101907509E-2</v>
      </c>
      <c r="G14" s="166">
        <v>2.4495326778082763E-2</v>
      </c>
      <c r="H14" s="46">
        <v>105</v>
      </c>
      <c r="I14" s="18">
        <v>1</v>
      </c>
      <c r="J14" s="167">
        <v>10.653266331658291</v>
      </c>
      <c r="M14" s="168">
        <v>3354</v>
      </c>
      <c r="N14" s="168">
        <v>1410</v>
      </c>
    </row>
    <row r="15" spans="1:14" ht="13" customHeight="1" x14ac:dyDescent="0.3">
      <c r="A15" s="63" t="s">
        <v>36</v>
      </c>
      <c r="B15" s="46">
        <v>6912</v>
      </c>
      <c r="C15" s="46"/>
      <c r="D15" s="46">
        <v>163138</v>
      </c>
      <c r="E15" s="62">
        <v>23.602141203703702</v>
      </c>
      <c r="F15" s="166">
        <v>2.6247716657063346E-2</v>
      </c>
      <c r="G15" s="166">
        <v>2.7633046868295555E-2</v>
      </c>
      <c r="H15" s="46">
        <v>119</v>
      </c>
      <c r="I15" s="18">
        <v>32</v>
      </c>
      <c r="J15" s="167">
        <v>21.846064814814813</v>
      </c>
      <c r="M15" s="168">
        <v>4282</v>
      </c>
      <c r="N15" s="168">
        <v>4508</v>
      </c>
    </row>
    <row r="16" spans="1:14" ht="13" customHeight="1" x14ac:dyDescent="0.3">
      <c r="A16" s="63" t="s">
        <v>234</v>
      </c>
      <c r="B16" s="46">
        <v>9875</v>
      </c>
      <c r="C16" s="46"/>
      <c r="D16" s="46">
        <v>71877</v>
      </c>
      <c r="E16" s="62">
        <v>7.2786835443037976</v>
      </c>
      <c r="F16" s="166">
        <v>6.4290384963201025E-2</v>
      </c>
      <c r="G16" s="166">
        <v>2.4834091573104053E-2</v>
      </c>
      <c r="H16" s="46">
        <v>98</v>
      </c>
      <c r="I16" s="18">
        <v>0</v>
      </c>
      <c r="J16" s="167">
        <v>9.924050632911392</v>
      </c>
      <c r="M16" s="168">
        <v>4621</v>
      </c>
      <c r="N16" s="168">
        <v>1785</v>
      </c>
    </row>
    <row r="17" spans="1:14" ht="13" customHeight="1" x14ac:dyDescent="0.3">
      <c r="A17" s="63" t="s">
        <v>235</v>
      </c>
      <c r="B17" s="46">
        <v>15969</v>
      </c>
      <c r="C17" s="46"/>
      <c r="D17" s="46">
        <v>90659</v>
      </c>
      <c r="E17" s="62">
        <v>5.6771870499091994</v>
      </c>
      <c r="F17" s="166">
        <v>1.6854366361861481E-2</v>
      </c>
      <c r="G17" s="166">
        <v>1.5232905723645749E-2</v>
      </c>
      <c r="H17" s="46">
        <v>47</v>
      </c>
      <c r="I17" s="18">
        <v>0</v>
      </c>
      <c r="J17" s="167">
        <v>2.94320245475609</v>
      </c>
      <c r="M17" s="168">
        <v>1528</v>
      </c>
      <c r="N17" s="168">
        <v>1381</v>
      </c>
    </row>
    <row r="18" spans="1:14" ht="13" customHeight="1" x14ac:dyDescent="0.3">
      <c r="A18" s="63" t="s">
        <v>236</v>
      </c>
      <c r="B18" s="46">
        <v>19866</v>
      </c>
      <c r="C18" s="46"/>
      <c r="D18" s="46">
        <v>157190</v>
      </c>
      <c r="E18" s="62">
        <v>7.9125138427464012</v>
      </c>
      <c r="F18" s="166">
        <v>2.6006743431515999E-2</v>
      </c>
      <c r="G18" s="166">
        <v>3.0911635600229023E-2</v>
      </c>
      <c r="H18" s="46">
        <v>174</v>
      </c>
      <c r="I18" s="18">
        <v>16</v>
      </c>
      <c r="J18" s="167">
        <v>9.5640793315211923</v>
      </c>
      <c r="M18" s="168">
        <v>4088</v>
      </c>
      <c r="N18" s="168">
        <v>4859</v>
      </c>
    </row>
    <row r="19" spans="1:14" ht="13" customHeight="1" x14ac:dyDescent="0.3">
      <c r="A19" s="63" t="s">
        <v>62</v>
      </c>
      <c r="B19" s="46">
        <v>27340</v>
      </c>
      <c r="C19" s="46"/>
      <c r="D19" s="46">
        <v>251812</v>
      </c>
      <c r="E19" s="62">
        <v>9.2103877103145582</v>
      </c>
      <c r="F19" s="166">
        <v>5.1991168014232841E-2</v>
      </c>
      <c r="G19" s="166">
        <v>3.5141295887408067E-2</v>
      </c>
      <c r="H19" s="46">
        <v>133</v>
      </c>
      <c r="I19" s="18">
        <v>1</v>
      </c>
      <c r="J19" s="167">
        <v>4.9012435991221652</v>
      </c>
      <c r="M19" s="168">
        <v>13092</v>
      </c>
      <c r="N19" s="168">
        <v>8849</v>
      </c>
    </row>
    <row r="20" spans="1:14" ht="13" customHeight="1" x14ac:dyDescent="0.3">
      <c r="A20" s="63" t="s">
        <v>237</v>
      </c>
      <c r="B20" s="46">
        <v>446268</v>
      </c>
      <c r="C20" s="46"/>
      <c r="D20" s="46">
        <v>2106500</v>
      </c>
      <c r="E20" s="62">
        <v>4.7202577823191447</v>
      </c>
      <c r="F20" s="166">
        <v>7.2382150486589122E-2</v>
      </c>
      <c r="G20" s="166">
        <v>6.9533823878471401E-2</v>
      </c>
      <c r="H20" s="46">
        <v>2661</v>
      </c>
      <c r="I20" s="18">
        <v>530</v>
      </c>
      <c r="J20" s="167">
        <v>7.1504118601378543</v>
      </c>
      <c r="M20" s="168">
        <v>152473</v>
      </c>
      <c r="N20" s="168">
        <v>146473</v>
      </c>
    </row>
    <row r="21" spans="1:14" ht="13" customHeight="1" x14ac:dyDescent="0.3">
      <c r="A21" s="63" t="s">
        <v>238</v>
      </c>
      <c r="B21" s="46">
        <v>7126</v>
      </c>
      <c r="C21" s="46"/>
      <c r="D21" s="46">
        <v>811711</v>
      </c>
      <c r="E21" s="62">
        <f>D21/B21</f>
        <v>113.90836373842268</v>
      </c>
      <c r="F21" s="166">
        <v>1.2199818223340914E-4</v>
      </c>
      <c r="G21" s="166">
        <v>7.5893114919694646E-6</v>
      </c>
      <c r="H21" s="46">
        <v>17</v>
      </c>
      <c r="I21" s="18">
        <v>0</v>
      </c>
      <c r="J21" s="167">
        <v>2.3856300870053326</v>
      </c>
      <c r="M21" s="168">
        <v>1929</v>
      </c>
      <c r="N21" s="168">
        <v>120</v>
      </c>
    </row>
    <row r="22" spans="1:14" ht="13" customHeight="1" x14ac:dyDescent="0.3">
      <c r="A22" s="63" t="s">
        <v>239</v>
      </c>
      <c r="B22" s="46">
        <v>33708</v>
      </c>
      <c r="C22" s="46"/>
      <c r="D22" s="46">
        <v>193329</v>
      </c>
      <c r="E22" s="62">
        <v>5.7354040583837662</v>
      </c>
      <c r="F22" s="166">
        <v>2.2914306699977759E-2</v>
      </c>
      <c r="G22" s="166">
        <v>1.8817663154518979E-2</v>
      </c>
      <c r="H22" s="46">
        <v>122</v>
      </c>
      <c r="I22" s="18">
        <v>0</v>
      </c>
      <c r="J22" s="167">
        <v>3.6193188560579093</v>
      </c>
      <c r="M22" s="168">
        <v>4430</v>
      </c>
      <c r="N22" s="168">
        <v>3638</v>
      </c>
    </row>
    <row r="23" spans="1:14" ht="13" customHeight="1" x14ac:dyDescent="0.3">
      <c r="A23" s="63" t="s">
        <v>289</v>
      </c>
      <c r="B23" s="46">
        <v>20260</v>
      </c>
      <c r="C23" s="46"/>
      <c r="D23" s="46">
        <v>101428</v>
      </c>
      <c r="E23" s="62">
        <v>5.0063178677196447</v>
      </c>
      <c r="F23" s="166">
        <v>4.6229837914579804E-2</v>
      </c>
      <c r="G23" s="166">
        <v>0.16119809125685214</v>
      </c>
      <c r="H23" s="46">
        <v>79</v>
      </c>
      <c r="I23" s="18">
        <v>0</v>
      </c>
      <c r="J23" s="167">
        <v>3.8993089832181638</v>
      </c>
      <c r="M23" s="168">
        <v>4689</v>
      </c>
      <c r="N23" s="168">
        <v>16350</v>
      </c>
    </row>
    <row r="24" spans="1:14" ht="13" customHeight="1" x14ac:dyDescent="0.3">
      <c r="A24" s="63" t="s">
        <v>240</v>
      </c>
      <c r="B24" s="46">
        <v>22336</v>
      </c>
      <c r="C24" s="46"/>
      <c r="D24" s="46">
        <v>118408</v>
      </c>
      <c r="E24" s="62">
        <v>5.3012177650429804</v>
      </c>
      <c r="F24" s="166">
        <v>2.4390243902439025E-2</v>
      </c>
      <c r="G24" s="166">
        <v>2.0437808256198904E-2</v>
      </c>
      <c r="H24" s="46">
        <v>99</v>
      </c>
      <c r="I24" s="18">
        <v>0</v>
      </c>
      <c r="J24" s="167">
        <v>4.4323065902578795</v>
      </c>
      <c r="M24" s="168">
        <v>2888</v>
      </c>
      <c r="N24" s="168">
        <v>2420</v>
      </c>
    </row>
    <row r="25" spans="1:14" ht="13" customHeight="1" x14ac:dyDescent="0.3">
      <c r="A25" s="63" t="s">
        <v>37</v>
      </c>
      <c r="B25" s="46">
        <v>72176</v>
      </c>
      <c r="C25" s="46"/>
      <c r="D25" s="46">
        <v>359932</v>
      </c>
      <c r="E25" s="62">
        <v>4.9868654400354693</v>
      </c>
      <c r="F25" s="166">
        <v>2.4521298467488302E-2</v>
      </c>
      <c r="G25" s="166">
        <v>2.0114910594223354E-2</v>
      </c>
      <c r="H25" s="46">
        <v>200</v>
      </c>
      <c r="I25" s="18">
        <v>53</v>
      </c>
      <c r="J25" s="167">
        <v>3.5053203280868983</v>
      </c>
      <c r="M25" s="168">
        <v>8826</v>
      </c>
      <c r="N25" s="168">
        <v>7240</v>
      </c>
    </row>
    <row r="26" spans="1:14" ht="13" customHeight="1" x14ac:dyDescent="0.3">
      <c r="A26" s="63" t="s">
        <v>241</v>
      </c>
      <c r="B26" s="46">
        <v>33027</v>
      </c>
      <c r="C26" s="46"/>
      <c r="D26" s="46">
        <v>170134</v>
      </c>
      <c r="E26" s="62">
        <v>5.1513610076603991</v>
      </c>
      <c r="F26" s="166">
        <v>4.5193788425593941E-2</v>
      </c>
      <c r="G26" s="166">
        <v>0.1423583763386507</v>
      </c>
      <c r="H26" s="46">
        <v>290</v>
      </c>
      <c r="I26" s="18">
        <v>0</v>
      </c>
      <c r="J26" s="167">
        <v>8.7806945832197911</v>
      </c>
      <c r="M26" s="168">
        <v>7689</v>
      </c>
      <c r="N26" s="168">
        <v>24220</v>
      </c>
    </row>
    <row r="27" spans="1:14" ht="13" customHeight="1" x14ac:dyDescent="0.3">
      <c r="A27" s="63" t="s">
        <v>38</v>
      </c>
      <c r="B27" s="46">
        <v>15846</v>
      </c>
      <c r="C27" s="46"/>
      <c r="D27" s="46">
        <v>108791</v>
      </c>
      <c r="E27" s="62">
        <v>6.8655181118263284</v>
      </c>
      <c r="F27" s="166">
        <v>5.628222922852074E-2</v>
      </c>
      <c r="G27" s="166">
        <v>5.2504343190153596E-2</v>
      </c>
      <c r="H27" s="46">
        <v>118</v>
      </c>
      <c r="I27" s="18">
        <v>140</v>
      </c>
      <c r="J27" s="167">
        <v>16.281711472926922</v>
      </c>
      <c r="M27" s="168">
        <v>6123</v>
      </c>
      <c r="N27" s="168">
        <v>5712</v>
      </c>
    </row>
    <row r="28" spans="1:14" ht="13" customHeight="1" x14ac:dyDescent="0.3">
      <c r="A28" s="63" t="s">
        <v>242</v>
      </c>
      <c r="B28" s="46">
        <v>31477</v>
      </c>
      <c r="C28" s="46"/>
      <c r="D28" s="46">
        <v>781930</v>
      </c>
      <c r="E28" s="62">
        <v>24.841312704514408</v>
      </c>
      <c r="F28" s="166">
        <v>7.3676671824843658E-3</v>
      </c>
      <c r="G28" s="166">
        <v>9.1951965009655599E-3</v>
      </c>
      <c r="H28" s="46">
        <v>134</v>
      </c>
      <c r="I28" s="18">
        <v>62</v>
      </c>
      <c r="J28" s="167">
        <v>6.2267687517870192</v>
      </c>
      <c r="M28" s="168">
        <v>5761</v>
      </c>
      <c r="N28" s="168">
        <v>7190</v>
      </c>
    </row>
    <row r="29" spans="1:14" ht="13" customHeight="1" x14ac:dyDescent="0.3">
      <c r="A29" s="63" t="s">
        <v>39</v>
      </c>
      <c r="B29" s="46">
        <v>439036</v>
      </c>
      <c r="C29" s="46"/>
      <c r="D29" s="46">
        <v>963469</v>
      </c>
      <c r="E29" s="62">
        <v>2.1945102451735163</v>
      </c>
      <c r="F29" s="166">
        <v>8.8787496016996911E-2</v>
      </c>
      <c r="G29" s="166">
        <v>7.4755908077997327E-2</v>
      </c>
      <c r="H29" s="46">
        <v>1476</v>
      </c>
      <c r="I29" s="18">
        <v>122</v>
      </c>
      <c r="J29" s="167">
        <v>3.6397926365947213</v>
      </c>
      <c r="M29" s="168">
        <v>85544</v>
      </c>
      <c r="N29" s="168">
        <v>72025</v>
      </c>
    </row>
    <row r="30" spans="1:14" ht="13" customHeight="1" x14ac:dyDescent="0.3">
      <c r="A30" s="63" t="s">
        <v>243</v>
      </c>
      <c r="B30" s="46">
        <v>10118</v>
      </c>
      <c r="C30" s="46"/>
      <c r="D30" s="46">
        <v>56888</v>
      </c>
      <c r="E30" s="62">
        <v>5.6224550306384664</v>
      </c>
      <c r="F30" s="166">
        <v>5.6004781324708201E-2</v>
      </c>
      <c r="G30" s="166">
        <v>3.953382084095064E-2</v>
      </c>
      <c r="H30" s="46">
        <v>69</v>
      </c>
      <c r="I30" s="18">
        <v>2</v>
      </c>
      <c r="J30" s="167">
        <v>7.0171970745206567</v>
      </c>
      <c r="M30" s="168">
        <v>3186</v>
      </c>
      <c r="N30" s="168">
        <v>2249</v>
      </c>
    </row>
    <row r="31" spans="1:14" ht="13" customHeight="1" x14ac:dyDescent="0.3">
      <c r="A31" s="63" t="s">
        <v>63</v>
      </c>
      <c r="B31" s="46">
        <v>1203</v>
      </c>
      <c r="C31" s="46"/>
      <c r="D31" s="46">
        <v>8148</v>
      </c>
      <c r="E31" s="62">
        <v>6.7730673316708225</v>
      </c>
      <c r="F31" s="166">
        <v>5.2896416298478154E-2</v>
      </c>
      <c r="G31" s="166">
        <v>2.5036818851251842E-2</v>
      </c>
      <c r="H31" s="46">
        <v>1</v>
      </c>
      <c r="I31" s="150" t="s">
        <v>270</v>
      </c>
      <c r="J31" s="347">
        <v>0</v>
      </c>
      <c r="M31" s="168">
        <v>431</v>
      </c>
      <c r="N31" s="168">
        <v>204</v>
      </c>
    </row>
    <row r="32" spans="1:14" ht="13" customHeight="1" x14ac:dyDescent="0.3">
      <c r="A32" s="63" t="s">
        <v>40</v>
      </c>
      <c r="B32" s="46">
        <v>242485</v>
      </c>
      <c r="C32" s="46"/>
      <c r="D32" s="46">
        <v>695069</v>
      </c>
      <c r="E32" s="62">
        <v>2.8664412231684433</v>
      </c>
      <c r="F32" s="166">
        <v>8.3826210059720685E-2</v>
      </c>
      <c r="G32" s="166">
        <v>0.11473537159620124</v>
      </c>
      <c r="H32" s="46">
        <v>484</v>
      </c>
      <c r="I32" s="18">
        <v>74</v>
      </c>
      <c r="J32" s="167">
        <v>2.3011732684495949</v>
      </c>
      <c r="M32" s="168">
        <v>58265</v>
      </c>
      <c r="N32" s="168">
        <v>79749</v>
      </c>
    </row>
    <row r="33" spans="1:14" ht="13" customHeight="1" x14ac:dyDescent="0.3">
      <c r="A33" s="63" t="s">
        <v>41</v>
      </c>
      <c r="B33" s="46">
        <v>98426</v>
      </c>
      <c r="C33" s="46"/>
      <c r="D33" s="46">
        <v>749511</v>
      </c>
      <c r="E33" s="62">
        <v>7.6149696218478855</v>
      </c>
      <c r="F33" s="166">
        <v>3.0096956549003285E-2</v>
      </c>
      <c r="G33" s="166">
        <v>1.817184804492529E-2</v>
      </c>
      <c r="H33" s="46">
        <v>366</v>
      </c>
      <c r="I33" s="18">
        <v>54</v>
      </c>
      <c r="J33" s="167">
        <v>4.2671651799321317</v>
      </c>
      <c r="M33" s="168">
        <v>22558</v>
      </c>
      <c r="N33" s="168">
        <v>13620</v>
      </c>
    </row>
    <row r="34" spans="1:14" ht="13" customHeight="1" x14ac:dyDescent="0.3">
      <c r="A34" s="63" t="s">
        <v>42</v>
      </c>
      <c r="B34" s="46">
        <v>14933</v>
      </c>
      <c r="C34" s="46"/>
      <c r="D34" s="46">
        <v>79884</v>
      </c>
      <c r="E34" s="62">
        <v>5.3494944083573293</v>
      </c>
      <c r="F34" s="166">
        <v>6.44559611436583E-2</v>
      </c>
      <c r="G34" s="166">
        <v>6.7735716789344549E-2</v>
      </c>
      <c r="H34" s="46">
        <v>152</v>
      </c>
      <c r="I34" s="18">
        <v>0</v>
      </c>
      <c r="J34" s="167">
        <v>10.178798633898078</v>
      </c>
      <c r="M34" s="168">
        <v>5149</v>
      </c>
      <c r="N34" s="168">
        <v>5411</v>
      </c>
    </row>
    <row r="35" spans="1:14" ht="13" customHeight="1" x14ac:dyDescent="0.3">
      <c r="A35" s="63" t="s">
        <v>43</v>
      </c>
      <c r="B35" s="46">
        <v>47744</v>
      </c>
      <c r="C35" s="46"/>
      <c r="D35" s="46">
        <v>213337</v>
      </c>
      <c r="E35" s="62">
        <v>4.4683520442359246</v>
      </c>
      <c r="F35" s="166">
        <v>0.10207324561609098</v>
      </c>
      <c r="G35" s="166">
        <v>0.10792783249037907</v>
      </c>
      <c r="H35" s="46">
        <v>202</v>
      </c>
      <c r="I35" s="18">
        <v>0</v>
      </c>
      <c r="J35" s="167">
        <v>4.2308981233243967</v>
      </c>
      <c r="M35" s="168">
        <v>21776</v>
      </c>
      <c r="N35" s="168">
        <v>23025</v>
      </c>
    </row>
    <row r="36" spans="1:14" ht="13" customHeight="1" x14ac:dyDescent="0.3">
      <c r="A36" s="63" t="s">
        <v>244</v>
      </c>
      <c r="B36" s="46">
        <v>138228</v>
      </c>
      <c r="C36" s="46"/>
      <c r="D36" s="46">
        <v>1018793</v>
      </c>
      <c r="E36" s="62">
        <v>7.3703808200943373</v>
      </c>
      <c r="F36" s="166">
        <v>0.64875396670373664</v>
      </c>
      <c r="G36" s="166">
        <v>1.7649316396952081E-2</v>
      </c>
      <c r="H36" s="46">
        <v>154</v>
      </c>
      <c r="I36" s="18">
        <v>161</v>
      </c>
      <c r="J36" s="167">
        <v>2.2788436496223627</v>
      </c>
      <c r="M36" s="168">
        <v>660946</v>
      </c>
      <c r="N36" s="168">
        <v>17981</v>
      </c>
    </row>
    <row r="37" spans="1:14" ht="13" customHeight="1" x14ac:dyDescent="0.3">
      <c r="A37" s="63" t="s">
        <v>44</v>
      </c>
      <c r="B37" s="46">
        <v>11316</v>
      </c>
      <c r="C37" s="46"/>
      <c r="D37" s="46">
        <v>41238</v>
      </c>
      <c r="E37" s="62">
        <v>3.644220572640509</v>
      </c>
      <c r="F37" s="166">
        <v>5.4464329016926133E-2</v>
      </c>
      <c r="G37" s="166">
        <v>6.3921625685047778E-2</v>
      </c>
      <c r="H37" s="46">
        <v>458</v>
      </c>
      <c r="I37" s="18">
        <v>97</v>
      </c>
      <c r="J37" s="167">
        <v>49.045599151643692</v>
      </c>
      <c r="M37" s="168">
        <v>2246</v>
      </c>
      <c r="N37" s="168">
        <v>2636</v>
      </c>
    </row>
    <row r="38" spans="1:14" ht="13" customHeight="1" x14ac:dyDescent="0.3">
      <c r="A38" s="63" t="s">
        <v>45</v>
      </c>
      <c r="B38" s="46">
        <v>25641</v>
      </c>
      <c r="C38" s="46"/>
      <c r="D38" s="46">
        <v>55447</v>
      </c>
      <c r="E38" s="62">
        <v>2.1624351624351625</v>
      </c>
      <c r="F38" s="166">
        <v>9.6542644327014981E-2</v>
      </c>
      <c r="G38" s="166">
        <v>9.2737208505419597E-2</v>
      </c>
      <c r="H38" s="46">
        <v>49</v>
      </c>
      <c r="I38" s="18">
        <v>0</v>
      </c>
      <c r="J38" s="167">
        <v>1.911001911001911</v>
      </c>
      <c r="M38" s="168">
        <v>5353</v>
      </c>
      <c r="N38" s="168">
        <v>5142</v>
      </c>
    </row>
    <row r="39" spans="1:14" ht="13" customHeight="1" x14ac:dyDescent="0.3">
      <c r="A39" s="63" t="s">
        <v>46</v>
      </c>
      <c r="B39" s="46">
        <v>11646</v>
      </c>
      <c r="C39" s="46"/>
      <c r="D39" s="46">
        <v>38576</v>
      </c>
      <c r="E39" s="62">
        <v>3.3123819337111455</v>
      </c>
      <c r="F39" s="166">
        <v>2.5922853587722935E-5</v>
      </c>
      <c r="G39" s="166">
        <v>1.2468892575694732E-2</v>
      </c>
      <c r="H39" s="46">
        <v>35</v>
      </c>
      <c r="I39" s="18">
        <v>0</v>
      </c>
      <c r="J39" s="167">
        <v>3.0053237162974415</v>
      </c>
      <c r="M39" s="168">
        <v>1</v>
      </c>
      <c r="N39" s="168">
        <v>481</v>
      </c>
    </row>
    <row r="40" spans="1:14" ht="13" customHeight="1" x14ac:dyDescent="0.3">
      <c r="A40" s="63" t="s">
        <v>47</v>
      </c>
      <c r="B40" s="46">
        <v>39021</v>
      </c>
      <c r="C40" s="46"/>
      <c r="D40" s="46">
        <v>131042</v>
      </c>
      <c r="E40" s="62">
        <v>3.3582429973603958</v>
      </c>
      <c r="F40" s="166">
        <v>9.9548236443277732E-2</v>
      </c>
      <c r="G40" s="166">
        <v>0.1248454693914928</v>
      </c>
      <c r="H40" s="46">
        <v>191</v>
      </c>
      <c r="I40" s="18">
        <v>0</v>
      </c>
      <c r="J40" s="167">
        <v>4.8948002357704823</v>
      </c>
      <c r="M40" s="168">
        <v>13045</v>
      </c>
      <c r="N40" s="168">
        <v>16360</v>
      </c>
    </row>
    <row r="41" spans="1:14" ht="13" customHeight="1" x14ac:dyDescent="0.3">
      <c r="A41" s="63" t="s">
        <v>245</v>
      </c>
      <c r="B41" s="46">
        <v>393292</v>
      </c>
      <c r="C41" s="46"/>
      <c r="D41" s="46">
        <v>722704</v>
      </c>
      <c r="E41" s="62">
        <v>1.8375761520702176</v>
      </c>
      <c r="F41" s="166">
        <v>0.17214101485532113</v>
      </c>
      <c r="G41" s="166">
        <v>0.10750044278155373</v>
      </c>
      <c r="H41" s="46">
        <v>587</v>
      </c>
      <c r="I41" s="18">
        <v>121</v>
      </c>
      <c r="J41" s="167">
        <v>1.8001891724215087</v>
      </c>
      <c r="M41" s="168">
        <v>124407</v>
      </c>
      <c r="N41" s="168">
        <v>77691</v>
      </c>
    </row>
    <row r="42" spans="1:14" ht="13" customHeight="1" x14ac:dyDescent="0.3">
      <c r="A42" s="63" t="s">
        <v>246</v>
      </c>
      <c r="B42" s="46">
        <v>76942</v>
      </c>
      <c r="C42" s="46"/>
      <c r="D42" s="46">
        <v>109499</v>
      </c>
      <c r="E42" s="62">
        <v>1.4231369083205532</v>
      </c>
      <c r="F42" s="166">
        <v>3.4520863204230173E-2</v>
      </c>
      <c r="G42" s="166">
        <v>2.4621229417620252E-2</v>
      </c>
      <c r="H42" s="46">
        <v>98</v>
      </c>
      <c r="I42" s="18">
        <v>856</v>
      </c>
      <c r="J42" s="167">
        <v>12.398949858334849</v>
      </c>
      <c r="M42" s="168">
        <v>3780</v>
      </c>
      <c r="N42" s="168">
        <v>2696</v>
      </c>
    </row>
    <row r="43" spans="1:14" ht="13" customHeight="1" x14ac:dyDescent="0.3">
      <c r="A43" s="63" t="s">
        <v>64</v>
      </c>
      <c r="B43" s="46">
        <v>155874</v>
      </c>
      <c r="C43" s="46"/>
      <c r="D43" s="46">
        <v>16216613</v>
      </c>
      <c r="E43" s="62">
        <v>104.03667705967641</v>
      </c>
      <c r="F43" s="166">
        <v>2.7792486630839621E-3</v>
      </c>
      <c r="G43" s="166">
        <v>3.9050077843011976E-3</v>
      </c>
      <c r="H43" s="46">
        <v>757</v>
      </c>
      <c r="I43" s="18">
        <v>1568</v>
      </c>
      <c r="J43" s="167">
        <v>14.915893606374379</v>
      </c>
      <c r="M43" s="168">
        <v>45070</v>
      </c>
      <c r="N43" s="168">
        <v>63326</v>
      </c>
    </row>
    <row r="44" spans="1:14" ht="13" customHeight="1" x14ac:dyDescent="0.3">
      <c r="A44" s="63" t="s">
        <v>247</v>
      </c>
      <c r="B44" s="46">
        <v>23348</v>
      </c>
      <c r="C44" s="46"/>
      <c r="D44" s="46">
        <v>82298</v>
      </c>
      <c r="E44" s="62">
        <v>3.5248415281822854</v>
      </c>
      <c r="F44" s="166">
        <v>2.776495176067462E-2</v>
      </c>
      <c r="G44" s="166">
        <v>9.2833361685581671E-3</v>
      </c>
      <c r="H44" s="46">
        <v>106</v>
      </c>
      <c r="I44" s="18">
        <v>0</v>
      </c>
      <c r="J44" s="167">
        <v>4.5400034264176803</v>
      </c>
      <c r="M44" s="168">
        <v>2285</v>
      </c>
      <c r="N44" s="168">
        <v>764</v>
      </c>
    </row>
    <row r="45" spans="1:14" ht="13" customHeight="1" x14ac:dyDescent="0.3">
      <c r="A45" s="63" t="s">
        <v>48</v>
      </c>
      <c r="B45" s="46">
        <v>22268</v>
      </c>
      <c r="C45" s="46"/>
      <c r="D45" s="46">
        <v>465916</v>
      </c>
      <c r="E45" s="62">
        <v>20.92311837614514</v>
      </c>
      <c r="F45" s="166">
        <v>0.15756488294027249</v>
      </c>
      <c r="G45" s="166">
        <v>8.7464263944573697E-2</v>
      </c>
      <c r="H45" s="46">
        <v>69</v>
      </c>
      <c r="I45" s="18">
        <v>134</v>
      </c>
      <c r="J45" s="167">
        <v>9.1162205855936769</v>
      </c>
      <c r="M45" s="168">
        <v>73412</v>
      </c>
      <c r="N45" s="168">
        <v>40751</v>
      </c>
    </row>
    <row r="46" spans="1:14" ht="13" customHeight="1" x14ac:dyDescent="0.3">
      <c r="A46" s="63" t="s">
        <v>49</v>
      </c>
      <c r="B46" s="46">
        <v>131648</v>
      </c>
      <c r="C46" s="46"/>
      <c r="D46" s="46">
        <v>283905</v>
      </c>
      <c r="E46" s="62">
        <v>2.1565462445308703</v>
      </c>
      <c r="F46" s="166">
        <v>7.5204733977915147E-2</v>
      </c>
      <c r="G46" s="166">
        <v>7.9202550148817386E-2</v>
      </c>
      <c r="H46" s="46">
        <v>560</v>
      </c>
      <c r="I46" s="18">
        <v>84</v>
      </c>
      <c r="J46" s="167">
        <v>4.8918327661643177</v>
      </c>
      <c r="M46" s="168">
        <v>21351</v>
      </c>
      <c r="N46" s="168">
        <v>22486</v>
      </c>
    </row>
    <row r="47" spans="1:14" ht="13" customHeight="1" x14ac:dyDescent="0.3">
      <c r="A47" s="63" t="s">
        <v>248</v>
      </c>
      <c r="B47" s="46">
        <v>8536</v>
      </c>
      <c r="C47" s="46"/>
      <c r="D47" s="46">
        <v>43960</v>
      </c>
      <c r="E47" s="62">
        <v>5.1499531396438609</v>
      </c>
      <c r="F47" s="166">
        <v>5.2593266606005461E-2</v>
      </c>
      <c r="G47" s="166">
        <v>4.0218380345768884E-2</v>
      </c>
      <c r="H47" s="46">
        <v>68</v>
      </c>
      <c r="I47" s="18">
        <v>0</v>
      </c>
      <c r="J47" s="167">
        <v>7.9662605435801312</v>
      </c>
      <c r="M47" s="168">
        <v>2312</v>
      </c>
      <c r="N47" s="168">
        <v>1768</v>
      </c>
    </row>
    <row r="48" spans="1:14" ht="13" customHeight="1" x14ac:dyDescent="0.3">
      <c r="A48" s="63" t="s">
        <v>50</v>
      </c>
      <c r="B48" s="46">
        <v>20411</v>
      </c>
      <c r="C48" s="46"/>
      <c r="D48" s="46">
        <v>820031</v>
      </c>
      <c r="E48" s="62">
        <v>40.175934545098229</v>
      </c>
      <c r="F48" s="166">
        <v>3.1291499955489487E-3</v>
      </c>
      <c r="G48" s="166">
        <v>1.2158076950749422E-3</v>
      </c>
      <c r="H48" s="46">
        <v>2</v>
      </c>
      <c r="I48" s="18">
        <v>62</v>
      </c>
      <c r="J48" s="167">
        <v>3.1355641565822352</v>
      </c>
      <c r="M48" s="168">
        <v>2566</v>
      </c>
      <c r="N48" s="168">
        <v>997</v>
      </c>
    </row>
    <row r="49" spans="1:14" ht="13" customHeight="1" x14ac:dyDescent="0.3">
      <c r="A49" s="63" t="s">
        <v>249</v>
      </c>
      <c r="B49" s="46">
        <v>24018</v>
      </c>
      <c r="C49" s="46"/>
      <c r="D49" s="46">
        <v>115108</v>
      </c>
      <c r="E49" s="62">
        <v>4.7925722374885504</v>
      </c>
      <c r="F49" s="166">
        <v>6.2784515411613437E-2</v>
      </c>
      <c r="G49" s="166">
        <v>7.2175695868228099E-2</v>
      </c>
      <c r="H49" s="46">
        <v>231</v>
      </c>
      <c r="I49" s="18">
        <v>0</v>
      </c>
      <c r="J49" s="167">
        <v>9.617786660004997</v>
      </c>
      <c r="M49" s="168">
        <v>7227</v>
      </c>
      <c r="N49" s="168">
        <v>8308</v>
      </c>
    </row>
    <row r="50" spans="1:14" ht="13" customHeight="1" x14ac:dyDescent="0.3">
      <c r="A50" s="63" t="s">
        <v>250</v>
      </c>
      <c r="B50" s="46">
        <v>246581</v>
      </c>
      <c r="C50" s="46"/>
      <c r="D50" s="46">
        <v>1358527</v>
      </c>
      <c r="E50" s="62">
        <v>5.5094553108309237</v>
      </c>
      <c r="F50" s="166">
        <v>2.4924789864316278E-2</v>
      </c>
      <c r="G50" s="166">
        <v>6.4459521231451421E-3</v>
      </c>
      <c r="H50" s="46">
        <v>2634</v>
      </c>
      <c r="I50" s="18">
        <v>122</v>
      </c>
      <c r="J50" s="167">
        <v>11.1768546643902</v>
      </c>
      <c r="M50" s="168">
        <v>33861</v>
      </c>
      <c r="N50" s="168">
        <v>8757</v>
      </c>
    </row>
    <row r="51" spans="1:14" s="264" customFormat="1" ht="37.5" x14ac:dyDescent="0.25">
      <c r="A51" s="316" t="s">
        <v>325</v>
      </c>
      <c r="B51" s="129">
        <v>4396</v>
      </c>
      <c r="C51" s="129"/>
      <c r="D51" s="129">
        <v>140967</v>
      </c>
      <c r="E51" s="275">
        <v>32.067106460418564</v>
      </c>
      <c r="F51" s="276">
        <v>9.4277384068611799E-3</v>
      </c>
      <c r="G51" s="276">
        <v>9.1510779118517095E-4</v>
      </c>
      <c r="H51" s="129">
        <v>32</v>
      </c>
      <c r="I51" s="254">
        <v>0</v>
      </c>
      <c r="J51" s="277">
        <v>7.2793448589626939</v>
      </c>
      <c r="M51" s="419">
        <v>1329</v>
      </c>
      <c r="N51" s="419">
        <v>129</v>
      </c>
    </row>
    <row r="52" spans="1:14" ht="13" customHeight="1" x14ac:dyDescent="0.3">
      <c r="A52" s="63" t="s">
        <v>51</v>
      </c>
      <c r="B52" s="46">
        <v>46202</v>
      </c>
      <c r="C52" s="46"/>
      <c r="D52" s="46">
        <v>214557</v>
      </c>
      <c r="E52" s="62">
        <v>4.6438898748971909</v>
      </c>
      <c r="F52" s="166">
        <v>0.12283915229985505</v>
      </c>
      <c r="G52" s="166">
        <v>1.482123631482543E-3</v>
      </c>
      <c r="H52" s="46">
        <v>2</v>
      </c>
      <c r="I52" s="18">
        <v>1</v>
      </c>
      <c r="J52" s="167">
        <v>6.4932254014977708E-2</v>
      </c>
      <c r="M52" s="168">
        <v>26356</v>
      </c>
      <c r="N52" s="168">
        <v>318</v>
      </c>
    </row>
    <row r="53" spans="1:14" ht="13" customHeight="1" x14ac:dyDescent="0.3">
      <c r="A53" s="63" t="s">
        <v>52</v>
      </c>
      <c r="B53" s="46">
        <v>52749</v>
      </c>
      <c r="C53" s="46"/>
      <c r="D53" s="46">
        <v>253255</v>
      </c>
      <c r="E53" s="62">
        <v>4.801133670780489</v>
      </c>
      <c r="F53" s="166">
        <v>9.7747329766440932E-2</v>
      </c>
      <c r="G53" s="166">
        <v>3.6169078596671338E-2</v>
      </c>
      <c r="H53" s="46">
        <v>339</v>
      </c>
      <c r="I53" s="18">
        <v>105</v>
      </c>
      <c r="J53" s="167">
        <v>8.4172211795484273</v>
      </c>
      <c r="M53" s="168">
        <v>24755</v>
      </c>
      <c r="N53" s="168">
        <v>9160</v>
      </c>
    </row>
    <row r="54" spans="1:14" ht="13" customHeight="1" x14ac:dyDescent="0.3">
      <c r="A54" s="63" t="s">
        <v>251</v>
      </c>
      <c r="B54" s="46">
        <v>21367</v>
      </c>
      <c r="C54" s="46"/>
      <c r="D54" s="46">
        <v>128753</v>
      </c>
      <c r="E54" s="62">
        <v>6.0257874292132731</v>
      </c>
      <c r="F54" s="166">
        <v>2.7665374787383595E-2</v>
      </c>
      <c r="G54" s="166">
        <v>5.2363828415648565E-2</v>
      </c>
      <c r="H54" s="46">
        <v>57</v>
      </c>
      <c r="I54" s="18">
        <v>47</v>
      </c>
      <c r="J54" s="167">
        <v>4.8673187625778072</v>
      </c>
      <c r="M54" s="168">
        <v>3562</v>
      </c>
      <c r="N54" s="168">
        <v>6742</v>
      </c>
    </row>
    <row r="55" spans="1:14" ht="13" customHeight="1" x14ac:dyDescent="0.3">
      <c r="A55" s="63" t="s">
        <v>53</v>
      </c>
      <c r="B55" s="46">
        <v>43441</v>
      </c>
      <c r="C55" s="46"/>
      <c r="D55" s="46">
        <v>221004</v>
      </c>
      <c r="E55" s="62">
        <v>5.0874519463179944</v>
      </c>
      <c r="F55" s="166">
        <v>8.2695335831025688E-2</v>
      </c>
      <c r="G55" s="166">
        <v>0.10126966027764203</v>
      </c>
      <c r="H55" s="46">
        <v>130</v>
      </c>
      <c r="I55" s="18">
        <v>62</v>
      </c>
      <c r="J55" s="167">
        <v>4.4197877581086988</v>
      </c>
      <c r="M55" s="168">
        <v>18276</v>
      </c>
      <c r="N55" s="168">
        <v>22381</v>
      </c>
    </row>
    <row r="56" spans="1:14" ht="13" customHeight="1" x14ac:dyDescent="0.3">
      <c r="A56" s="63" t="s">
        <v>54</v>
      </c>
      <c r="B56" s="46">
        <v>54171</v>
      </c>
      <c r="C56" s="46"/>
      <c r="D56" s="46">
        <v>183481</v>
      </c>
      <c r="E56" s="62">
        <v>3.3870705728157131</v>
      </c>
      <c r="F56" s="166">
        <v>9.9983104517633981E-2</v>
      </c>
      <c r="G56" s="166">
        <v>4.7285550002452569E-2</v>
      </c>
      <c r="H56" s="46">
        <v>193</v>
      </c>
      <c r="I56" s="18">
        <v>59</v>
      </c>
      <c r="J56" s="167">
        <v>4.6519355374646958</v>
      </c>
      <c r="M56" s="168">
        <v>18345</v>
      </c>
      <c r="N56" s="168">
        <v>8676</v>
      </c>
    </row>
    <row r="57" spans="1:14" ht="13" customHeight="1" x14ac:dyDescent="0.3">
      <c r="A57" s="63" t="s">
        <v>55</v>
      </c>
      <c r="B57" s="46">
        <v>50973</v>
      </c>
      <c r="C57" s="46"/>
      <c r="D57" s="46">
        <v>289853</v>
      </c>
      <c r="E57" s="62">
        <v>5.6864026053008452</v>
      </c>
      <c r="F57" s="166">
        <v>6.5961021621304586E-2</v>
      </c>
      <c r="G57" s="166">
        <v>3.8736876968670328E-2</v>
      </c>
      <c r="H57" s="46">
        <v>209</v>
      </c>
      <c r="I57" s="18">
        <v>0</v>
      </c>
      <c r="J57" s="167">
        <v>4.1002099150530675</v>
      </c>
      <c r="M57" s="168">
        <v>19119</v>
      </c>
      <c r="N57" s="168">
        <v>11228</v>
      </c>
    </row>
    <row r="58" spans="1:14" ht="13" customHeight="1" x14ac:dyDescent="0.3">
      <c r="A58" s="63" t="s">
        <v>56</v>
      </c>
      <c r="B58" s="46">
        <v>256327</v>
      </c>
      <c r="C58" s="46"/>
      <c r="D58" s="46">
        <v>515415</v>
      </c>
      <c r="E58" s="62">
        <v>2.0107713974727592</v>
      </c>
      <c r="F58" s="166">
        <v>7.8899527565165939E-2</v>
      </c>
      <c r="G58" s="166">
        <v>7.4425462976436457E-2</v>
      </c>
      <c r="H58" s="46">
        <v>798</v>
      </c>
      <c r="I58" s="18">
        <v>135</v>
      </c>
      <c r="J58" s="167">
        <v>3.639881869643073</v>
      </c>
      <c r="M58" s="168">
        <v>40666</v>
      </c>
      <c r="N58" s="168">
        <v>38360</v>
      </c>
    </row>
    <row r="59" spans="1:14" ht="13" customHeight="1" x14ac:dyDescent="0.3">
      <c r="A59" s="63" t="s">
        <v>57</v>
      </c>
      <c r="B59" s="46">
        <v>132497</v>
      </c>
      <c r="C59" s="46"/>
      <c r="D59" s="46">
        <v>589337</v>
      </c>
      <c r="E59" s="62">
        <v>4.4479271228782542</v>
      </c>
      <c r="F59" s="166">
        <v>3.0559764616849103E-2</v>
      </c>
      <c r="G59" s="166">
        <v>3.4820484714178812E-2</v>
      </c>
      <c r="H59" s="46">
        <v>226</v>
      </c>
      <c r="I59" s="18">
        <v>121</v>
      </c>
      <c r="J59" s="167">
        <v>2.6189272209936831</v>
      </c>
      <c r="M59" s="168">
        <v>18010</v>
      </c>
      <c r="N59" s="168">
        <v>20521</v>
      </c>
    </row>
    <row r="60" spans="1:14" ht="13" customHeight="1" x14ac:dyDescent="0.3">
      <c r="A60" s="63" t="s">
        <v>252</v>
      </c>
      <c r="B60" s="46">
        <v>4615</v>
      </c>
      <c r="C60" s="46"/>
      <c r="D60" s="46">
        <v>37664</v>
      </c>
      <c r="E60" s="62">
        <v>8.161213434452872</v>
      </c>
      <c r="F60" s="166">
        <v>2.9869371282922684E-2</v>
      </c>
      <c r="G60" s="166">
        <v>1.18946474086661E-2</v>
      </c>
      <c r="H60" s="46">
        <v>29</v>
      </c>
      <c r="I60" s="18">
        <v>0</v>
      </c>
      <c r="J60" s="167">
        <v>6.2838569880823396</v>
      </c>
      <c r="M60" s="168">
        <v>1125</v>
      </c>
      <c r="N60" s="168">
        <v>448</v>
      </c>
    </row>
    <row r="61" spans="1:14" ht="13" customHeight="1" x14ac:dyDescent="0.3">
      <c r="A61" s="63" t="s">
        <v>253</v>
      </c>
      <c r="B61" s="46">
        <v>112086</v>
      </c>
      <c r="C61" s="46"/>
      <c r="D61" s="46">
        <v>1012032</v>
      </c>
      <c r="E61" s="62">
        <v>9.0290669664364867</v>
      </c>
      <c r="F61" s="166">
        <v>1.8106146841206601E-2</v>
      </c>
      <c r="G61" s="166">
        <v>1.624553373806362E-2</v>
      </c>
      <c r="H61" s="46">
        <v>577</v>
      </c>
      <c r="I61" s="18">
        <v>74</v>
      </c>
      <c r="J61" s="167">
        <v>5.8080402548043466</v>
      </c>
      <c r="M61" s="168">
        <v>18324</v>
      </c>
      <c r="N61" s="168">
        <v>16441</v>
      </c>
    </row>
    <row r="62" spans="1:14" ht="13" customHeight="1" x14ac:dyDescent="0.3">
      <c r="A62" s="63" t="s">
        <v>58</v>
      </c>
      <c r="B62" s="46">
        <v>22571</v>
      </c>
      <c r="C62" s="46"/>
      <c r="D62" s="46">
        <v>80468</v>
      </c>
      <c r="E62" s="62">
        <v>3.565105666563289</v>
      </c>
      <c r="F62" s="166">
        <v>7.4750211264104985E-2</v>
      </c>
      <c r="G62" s="166">
        <v>6.1117462842372121E-2</v>
      </c>
      <c r="H62" s="46">
        <v>505</v>
      </c>
      <c r="I62" s="18">
        <v>0</v>
      </c>
      <c r="J62" s="167">
        <v>22.373842541314076</v>
      </c>
      <c r="M62" s="168">
        <v>6015</v>
      </c>
      <c r="N62" s="168">
        <v>4918</v>
      </c>
    </row>
    <row r="63" spans="1:14" ht="13" customHeight="1" x14ac:dyDescent="0.3">
      <c r="A63" s="63" t="s">
        <v>65</v>
      </c>
      <c r="B63" s="46">
        <v>60136</v>
      </c>
      <c r="C63" s="46"/>
      <c r="D63" s="46">
        <v>207399</v>
      </c>
      <c r="E63" s="62">
        <v>3.4488326460023946</v>
      </c>
      <c r="F63" s="166">
        <v>3.3910481728455781E-2</v>
      </c>
      <c r="G63" s="166">
        <v>3.3042589404963379E-2</v>
      </c>
      <c r="H63" s="46">
        <v>240</v>
      </c>
      <c r="I63" s="18">
        <v>106</v>
      </c>
      <c r="J63" s="167">
        <v>5.7536251164028203</v>
      </c>
      <c r="M63" s="168">
        <v>7033</v>
      </c>
      <c r="N63" s="168">
        <v>6853</v>
      </c>
    </row>
    <row r="64" spans="1:14" ht="13" customHeight="1" x14ac:dyDescent="0.3">
      <c r="A64" s="74" t="s">
        <v>254</v>
      </c>
      <c r="B64" s="46">
        <v>50726</v>
      </c>
      <c r="C64" s="46"/>
      <c r="D64" s="46">
        <v>207537</v>
      </c>
      <c r="E64" s="62">
        <v>4.091333832748492</v>
      </c>
      <c r="F64" s="166">
        <v>2.298385348154787E-2</v>
      </c>
      <c r="G64" s="166">
        <v>2.2583924794133094E-2</v>
      </c>
      <c r="H64" s="46">
        <v>187</v>
      </c>
      <c r="I64" s="18">
        <v>79</v>
      </c>
      <c r="J64" s="167">
        <v>5.2438591649252855</v>
      </c>
      <c r="M64" s="168">
        <v>4770</v>
      </c>
      <c r="N64" s="168">
        <v>4687</v>
      </c>
    </row>
    <row r="65" spans="1:14" ht="13" customHeight="1" x14ac:dyDescent="0.3">
      <c r="A65" s="63" t="s">
        <v>59</v>
      </c>
      <c r="B65" s="46">
        <v>956</v>
      </c>
      <c r="C65" s="46"/>
      <c r="D65" s="225" t="s">
        <v>292</v>
      </c>
      <c r="E65" s="297" t="s">
        <v>315</v>
      </c>
      <c r="F65" s="344" t="s">
        <v>315</v>
      </c>
      <c r="G65" s="344" t="s">
        <v>315</v>
      </c>
      <c r="H65" s="344" t="s">
        <v>315</v>
      </c>
      <c r="I65" s="344" t="s">
        <v>315</v>
      </c>
      <c r="J65" s="345" t="s">
        <v>315</v>
      </c>
      <c r="M65" s="168" t="s">
        <v>270</v>
      </c>
      <c r="N65" s="168" t="s">
        <v>270</v>
      </c>
    </row>
    <row r="66" spans="1:14" ht="13" customHeight="1" x14ac:dyDescent="0.3">
      <c r="A66" s="63" t="s">
        <v>255</v>
      </c>
      <c r="B66" s="46">
        <v>46633</v>
      </c>
      <c r="C66" s="46"/>
      <c r="D66" s="46">
        <v>100371</v>
      </c>
      <c r="E66" s="62">
        <v>2.1523599167971179</v>
      </c>
      <c r="F66" s="166">
        <v>5.0153928923693102E-2</v>
      </c>
      <c r="G66" s="166">
        <v>6.4401072022795436E-2</v>
      </c>
      <c r="H66" s="46">
        <v>37</v>
      </c>
      <c r="I66" s="18">
        <v>0</v>
      </c>
      <c r="J66" s="167">
        <v>0.79342954560075485</v>
      </c>
      <c r="M66" s="168">
        <v>5034</v>
      </c>
      <c r="N66" s="168">
        <v>6464</v>
      </c>
    </row>
    <row r="67" spans="1:14" ht="13" customHeight="1" x14ac:dyDescent="0.3">
      <c r="A67" s="63" t="s">
        <v>256</v>
      </c>
      <c r="B67" s="46">
        <v>39378</v>
      </c>
      <c r="C67" s="46"/>
      <c r="D67" s="46">
        <v>225247</v>
      </c>
      <c r="E67" s="62">
        <v>5.7201229112702521</v>
      </c>
      <c r="F67" s="166">
        <v>8.3179798177112241E-2</v>
      </c>
      <c r="G67" s="166">
        <v>7.4971031800645516E-2</v>
      </c>
      <c r="H67" s="46">
        <v>221</v>
      </c>
      <c r="I67" s="18">
        <v>0</v>
      </c>
      <c r="J67" s="167">
        <v>5.6122708111128041</v>
      </c>
      <c r="M67" s="168">
        <v>18736</v>
      </c>
      <c r="N67" s="168">
        <v>16887</v>
      </c>
    </row>
    <row r="68" spans="1:14" ht="13" customHeight="1" x14ac:dyDescent="0.3">
      <c r="A68" s="63" t="s">
        <v>257</v>
      </c>
      <c r="B68" s="46">
        <v>26265</v>
      </c>
      <c r="C68" s="46"/>
      <c r="D68" s="46">
        <v>102997</v>
      </c>
      <c r="E68" s="62">
        <v>3.9214544070055206</v>
      </c>
      <c r="F68" s="166">
        <v>8.1662572696292124E-2</v>
      </c>
      <c r="G68" s="166">
        <v>8.2507257492936692E-2</v>
      </c>
      <c r="H68" s="46">
        <v>145</v>
      </c>
      <c r="I68" s="18">
        <v>40</v>
      </c>
      <c r="J68" s="167">
        <v>7.0435941366838</v>
      </c>
      <c r="M68" s="168">
        <v>8411</v>
      </c>
      <c r="N68" s="168">
        <v>8498</v>
      </c>
    </row>
    <row r="69" spans="1:14" ht="13" customHeight="1" x14ac:dyDescent="0.3">
      <c r="A69" s="63" t="s">
        <v>258</v>
      </c>
      <c r="B69" s="46">
        <v>10981</v>
      </c>
      <c r="C69" s="46"/>
      <c r="D69" s="46">
        <v>837955</v>
      </c>
      <c r="E69" s="62">
        <v>76.309534650760398</v>
      </c>
      <c r="F69" s="166">
        <v>3.882070039560597E-3</v>
      </c>
      <c r="G69" s="166">
        <v>3.0359625516883366E-3</v>
      </c>
      <c r="H69" s="46">
        <v>83</v>
      </c>
      <c r="I69" s="18">
        <v>0</v>
      </c>
      <c r="J69" s="167">
        <v>7.5585101539021951</v>
      </c>
      <c r="M69" s="168">
        <v>3253</v>
      </c>
      <c r="N69" s="168">
        <v>2544</v>
      </c>
    </row>
    <row r="70" spans="1:14" ht="13" customHeight="1" x14ac:dyDescent="0.3">
      <c r="A70" s="63" t="s">
        <v>60</v>
      </c>
      <c r="B70" s="46">
        <v>15380</v>
      </c>
      <c r="C70" s="46"/>
      <c r="D70" s="46">
        <v>45679</v>
      </c>
      <c r="E70" s="62">
        <v>2.9700260078023408</v>
      </c>
      <c r="F70" s="166">
        <v>9.1989754591825568E-2</v>
      </c>
      <c r="G70" s="166">
        <v>7.9401913351868469E-2</v>
      </c>
      <c r="H70" s="46">
        <v>43</v>
      </c>
      <c r="I70" s="18">
        <v>2</v>
      </c>
      <c r="J70" s="167">
        <v>2.925877763328999</v>
      </c>
      <c r="M70" s="168">
        <v>4202</v>
      </c>
      <c r="N70" s="168">
        <v>3627</v>
      </c>
    </row>
    <row r="71" spans="1:14" ht="13" customHeight="1" x14ac:dyDescent="0.3">
      <c r="A71" s="75" t="s">
        <v>259</v>
      </c>
      <c r="B71" s="19">
        <v>14311</v>
      </c>
      <c r="C71" s="46"/>
      <c r="D71" s="46">
        <v>144747</v>
      </c>
      <c r="E71" s="62">
        <v>10.114387534064706</v>
      </c>
      <c r="F71" s="166">
        <v>4.4028546360200906E-2</v>
      </c>
      <c r="G71" s="166">
        <v>2.6784665658010184E-2</v>
      </c>
      <c r="H71" s="46">
        <v>142</v>
      </c>
      <c r="I71" s="18">
        <v>0</v>
      </c>
      <c r="J71" s="167">
        <v>9.9224372860037739</v>
      </c>
      <c r="M71" s="168">
        <v>6373</v>
      </c>
      <c r="N71" s="168">
        <v>3877</v>
      </c>
    </row>
    <row r="72" spans="1:14" ht="13" customHeight="1" x14ac:dyDescent="0.3">
      <c r="A72" s="76" t="s">
        <v>61</v>
      </c>
      <c r="B72" s="68">
        <f>SUM(B4:B71)</f>
        <v>4706097</v>
      </c>
      <c r="C72" s="68" t="s">
        <v>219</v>
      </c>
      <c r="D72" s="68">
        <f>SUM(D4:D71)</f>
        <v>38085411</v>
      </c>
      <c r="E72" s="169">
        <f t="shared" ref="E72" si="0">D72/B72</f>
        <v>8.0927807055400685</v>
      </c>
      <c r="F72" s="170"/>
      <c r="G72" s="170"/>
      <c r="H72" s="68">
        <f>SUM(H4:H71)</f>
        <v>20453</v>
      </c>
      <c r="I72" s="68">
        <f>SUM(I4:I71)</f>
        <v>5749</v>
      </c>
      <c r="J72" s="171">
        <f t="shared" ref="J72" si="1">((H72+I72)/B72)*1000</f>
        <v>5.5676710446044781</v>
      </c>
      <c r="M72" s="172"/>
      <c r="N72" s="172"/>
    </row>
    <row r="73" spans="1:14" ht="13" x14ac:dyDescent="0.3">
      <c r="A73" s="63" t="s">
        <v>145</v>
      </c>
      <c r="B73" s="45"/>
      <c r="D73" s="45"/>
      <c r="E73" s="61">
        <v>2.5</v>
      </c>
      <c r="F73" s="45"/>
      <c r="G73" s="173">
        <v>0.04</v>
      </c>
      <c r="H73" s="174"/>
      <c r="I73" s="45"/>
      <c r="J73" s="64"/>
    </row>
    <row r="74" spans="1:14" ht="13" x14ac:dyDescent="0.3">
      <c r="A74" s="63" t="s">
        <v>83</v>
      </c>
      <c r="B74" s="45"/>
      <c r="C74" s="65"/>
      <c r="D74" s="45"/>
      <c r="E74" s="61">
        <v>3.5</v>
      </c>
      <c r="F74" s="45"/>
      <c r="G74" s="45"/>
      <c r="H74" s="174"/>
      <c r="I74" s="45"/>
      <c r="J74" s="64"/>
    </row>
    <row r="75" spans="1:14" ht="13" x14ac:dyDescent="0.3">
      <c r="A75" s="63" t="s">
        <v>225</v>
      </c>
      <c r="B75" s="45"/>
      <c r="C75" s="65"/>
      <c r="D75" s="45"/>
      <c r="E75" s="61">
        <v>4.5</v>
      </c>
      <c r="F75" s="45"/>
      <c r="G75" s="45"/>
      <c r="H75" s="174"/>
      <c r="I75" s="45"/>
      <c r="J75" s="64"/>
    </row>
    <row r="76" spans="1:14" ht="13" x14ac:dyDescent="0.3">
      <c r="C76" s="45" t="s">
        <v>220</v>
      </c>
      <c r="J76" s="348" t="s">
        <v>299</v>
      </c>
    </row>
  </sheetData>
  <mergeCells count="1">
    <mergeCell ref="A1:J2"/>
  </mergeCells>
  <phoneticPr fontId="0" type="noConversion"/>
  <printOptions horizontalCentered="1" verticalCentered="1" gridLines="1"/>
  <pageMargins left="0.5" right="0.5" top="0.75" bottom="0.75" header="0.5" footer="0.5"/>
  <pageSetup scale="87" fitToHeight="2" orientation="landscape" r:id="rId1"/>
  <headerFooter alignWithMargins="0">
    <oddFooter>&amp;C&amp;"Garamond,Regular"&amp;P</oddFooter>
  </headerFooter>
  <rowBreaks count="1" manualBreakCount="1">
    <brk id="3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8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5" sqref="O5"/>
    </sheetView>
  </sheetViews>
  <sheetFormatPr defaultColWidth="8.81640625" defaultRowHeight="13" x14ac:dyDescent="0.3"/>
  <cols>
    <col min="1" max="1" width="29.1796875" style="45" customWidth="1"/>
    <col min="2" max="2" width="9.81640625" style="45" customWidth="1"/>
    <col min="3" max="3" width="1.81640625" style="45" bestFit="1" customWidth="1"/>
    <col min="4" max="4" width="8.81640625" style="45"/>
    <col min="5" max="7" width="8" style="45" customWidth="1"/>
    <col min="8" max="8" width="9.1796875" style="61"/>
    <col min="9" max="9" width="9.54296875" style="61" bestFit="1" customWidth="1"/>
    <col min="10" max="10" width="9" style="45" customWidth="1"/>
    <col min="11" max="12" width="8.1796875" style="45" customWidth="1"/>
    <col min="13" max="13" width="10" style="134" customWidth="1"/>
    <col min="14" max="14" width="9.1796875" style="45"/>
    <col min="15" max="15" width="9.1796875" style="64"/>
    <col min="16" max="16" width="21" style="67" customWidth="1"/>
    <col min="17" max="16384" width="8.81640625" style="45"/>
  </cols>
  <sheetData>
    <row r="1" spans="1:16" ht="13" customHeight="1" x14ac:dyDescent="0.3">
      <c r="A1" s="503" t="s">
        <v>221</v>
      </c>
      <c r="B1" s="514"/>
      <c r="C1" s="514"/>
      <c r="D1" s="524" t="s">
        <v>222</v>
      </c>
      <c r="E1" s="525"/>
      <c r="F1" s="525"/>
      <c r="G1" s="525"/>
      <c r="H1" s="525"/>
      <c r="I1" s="525"/>
      <c r="J1" s="525"/>
      <c r="K1" s="525"/>
      <c r="L1" s="525"/>
      <c r="M1" s="526"/>
      <c r="N1" s="517"/>
      <c r="O1" s="518"/>
    </row>
    <row r="2" spans="1:16" ht="13" customHeight="1" x14ac:dyDescent="0.3">
      <c r="A2" s="515"/>
      <c r="B2" s="516"/>
      <c r="C2" s="516"/>
      <c r="D2" s="527"/>
      <c r="E2" s="528"/>
      <c r="F2" s="528"/>
      <c r="G2" s="528"/>
      <c r="H2" s="528"/>
      <c r="I2" s="528"/>
      <c r="J2" s="528"/>
      <c r="K2" s="528"/>
      <c r="L2" s="528"/>
      <c r="M2" s="529"/>
      <c r="N2" s="519"/>
      <c r="O2" s="520"/>
    </row>
    <row r="3" spans="1:16" s="70" customFormat="1" ht="13" customHeight="1" x14ac:dyDescent="0.3">
      <c r="A3" s="490" t="s">
        <v>23</v>
      </c>
      <c r="B3" s="510" t="s">
        <v>2</v>
      </c>
      <c r="C3" s="492"/>
      <c r="D3" s="521" t="s">
        <v>66</v>
      </c>
      <c r="E3" s="523"/>
      <c r="F3" s="522"/>
      <c r="G3" s="521" t="s">
        <v>67</v>
      </c>
      <c r="H3" s="523"/>
      <c r="I3" s="523"/>
      <c r="J3" s="522"/>
      <c r="K3" s="521" t="s">
        <v>68</v>
      </c>
      <c r="L3" s="523"/>
      <c r="M3" s="522"/>
      <c r="N3" s="521" t="s">
        <v>224</v>
      </c>
      <c r="O3" s="522"/>
      <c r="P3" s="69"/>
    </row>
    <row r="4" spans="1:16" s="72" customFormat="1" ht="39.5" x14ac:dyDescent="0.35">
      <c r="A4" s="491"/>
      <c r="B4" s="511"/>
      <c r="C4" s="494"/>
      <c r="D4" s="135" t="s">
        <v>69</v>
      </c>
      <c r="E4" s="136" t="s">
        <v>70</v>
      </c>
      <c r="F4" s="137" t="s">
        <v>71</v>
      </c>
      <c r="G4" s="138" t="s">
        <v>72</v>
      </c>
      <c r="H4" s="139" t="s">
        <v>73</v>
      </c>
      <c r="I4" s="139" t="s">
        <v>74</v>
      </c>
      <c r="J4" s="140" t="s">
        <v>75</v>
      </c>
      <c r="K4" s="138" t="s">
        <v>76</v>
      </c>
      <c r="L4" s="136" t="s">
        <v>77</v>
      </c>
      <c r="M4" s="141" t="s">
        <v>78</v>
      </c>
      <c r="N4" s="142" t="s">
        <v>223</v>
      </c>
      <c r="O4" s="143" t="s">
        <v>281</v>
      </c>
      <c r="P4" s="71"/>
    </row>
    <row r="5" spans="1:16" ht="13" customHeight="1" x14ac:dyDescent="0.35">
      <c r="A5" s="63" t="s">
        <v>228</v>
      </c>
      <c r="B5" s="46">
        <f>'General Information - 2018'!L4</f>
        <v>62190</v>
      </c>
      <c r="C5" s="46"/>
      <c r="D5" s="144">
        <v>2012</v>
      </c>
      <c r="E5" s="145" t="s">
        <v>275</v>
      </c>
      <c r="F5" s="146">
        <v>103085</v>
      </c>
      <c r="G5" s="147">
        <v>40000</v>
      </c>
      <c r="H5" s="18">
        <v>5</v>
      </c>
      <c r="I5" s="62">
        <v>5</v>
      </c>
      <c r="J5" s="134">
        <f>B5/I5</f>
        <v>12438</v>
      </c>
      <c r="K5" s="18">
        <v>25</v>
      </c>
      <c r="L5" s="62">
        <v>17.899999999999999</v>
      </c>
      <c r="M5" s="134">
        <f>B5/L5</f>
        <v>3474.3016759776538</v>
      </c>
      <c r="N5" s="148">
        <v>0</v>
      </c>
      <c r="O5" s="149">
        <v>0</v>
      </c>
      <c r="P5" s="73"/>
    </row>
    <row r="6" spans="1:16" ht="13" customHeight="1" x14ac:dyDescent="0.35">
      <c r="A6" s="63" t="s">
        <v>31</v>
      </c>
      <c r="B6" s="46">
        <f>'General Information - 2018'!L5</f>
        <v>25605</v>
      </c>
      <c r="C6" s="46"/>
      <c r="D6" s="144">
        <v>2016</v>
      </c>
      <c r="E6" s="145" t="s">
        <v>276</v>
      </c>
      <c r="F6" s="125">
        <v>62381</v>
      </c>
      <c r="G6" s="147">
        <v>30000</v>
      </c>
      <c r="H6" s="18">
        <v>1</v>
      </c>
      <c r="I6" s="62">
        <v>1</v>
      </c>
      <c r="J6" s="134">
        <f t="shared" ref="J6:J69" si="0">B6/I6</f>
        <v>25605</v>
      </c>
      <c r="K6" s="18">
        <v>17</v>
      </c>
      <c r="L6" s="62">
        <v>15.375</v>
      </c>
      <c r="M6" s="134">
        <f t="shared" ref="M6:M69" si="1">B6/L6</f>
        <v>1665.3658536585365</v>
      </c>
      <c r="N6" s="148">
        <v>0</v>
      </c>
      <c r="O6" s="149">
        <v>0</v>
      </c>
      <c r="P6" s="73"/>
    </row>
    <row r="7" spans="1:16" ht="13" customHeight="1" x14ac:dyDescent="0.35">
      <c r="A7" s="63" t="s">
        <v>229</v>
      </c>
      <c r="B7" s="46">
        <f>'General Information - 2018'!L6</f>
        <v>124672</v>
      </c>
      <c r="C7" s="46"/>
      <c r="D7" s="144">
        <v>1992</v>
      </c>
      <c r="E7" s="145" t="s">
        <v>275</v>
      </c>
      <c r="F7" s="125">
        <v>115748</v>
      </c>
      <c r="G7" s="147">
        <v>42000</v>
      </c>
      <c r="H7" s="18">
        <v>13</v>
      </c>
      <c r="I7" s="62">
        <v>13</v>
      </c>
      <c r="J7" s="134">
        <f t="shared" si="0"/>
        <v>9590.1538461538457</v>
      </c>
      <c r="K7" s="18">
        <v>74</v>
      </c>
      <c r="L7" s="62">
        <v>63.6</v>
      </c>
      <c r="M7" s="134">
        <f t="shared" si="1"/>
        <v>1960.251572327044</v>
      </c>
      <c r="N7" s="148">
        <v>6</v>
      </c>
      <c r="O7" s="149">
        <v>30</v>
      </c>
      <c r="P7" s="73"/>
    </row>
    <row r="8" spans="1:16" ht="13" customHeight="1" x14ac:dyDescent="0.35">
      <c r="A8" s="63" t="s">
        <v>230</v>
      </c>
      <c r="B8" s="46">
        <f>'General Information - 2018'!L7</f>
        <v>22300</v>
      </c>
      <c r="C8" s="46"/>
      <c r="D8" s="144">
        <v>2017</v>
      </c>
      <c r="E8" s="145" t="s">
        <v>276</v>
      </c>
      <c r="F8" s="125">
        <v>58698</v>
      </c>
      <c r="G8" s="147">
        <v>55000</v>
      </c>
      <c r="H8" s="18">
        <v>1</v>
      </c>
      <c r="I8" s="62">
        <v>1</v>
      </c>
      <c r="J8" s="134">
        <f t="shared" si="0"/>
        <v>22300</v>
      </c>
      <c r="K8" s="18">
        <v>24</v>
      </c>
      <c r="L8" s="62">
        <v>17.975000000000001</v>
      </c>
      <c r="M8" s="134">
        <f t="shared" si="1"/>
        <v>1240.6119610570236</v>
      </c>
      <c r="N8" s="148">
        <v>6</v>
      </c>
      <c r="O8" s="149">
        <v>600</v>
      </c>
      <c r="P8" s="73"/>
    </row>
    <row r="9" spans="1:16" ht="13" customHeight="1" x14ac:dyDescent="0.35">
      <c r="A9" s="63" t="s">
        <v>32</v>
      </c>
      <c r="B9" s="46">
        <f>'General Information - 2018'!L8</f>
        <v>31585</v>
      </c>
      <c r="C9" s="46"/>
      <c r="D9" s="144">
        <v>2017</v>
      </c>
      <c r="E9" s="145" t="s">
        <v>276</v>
      </c>
      <c r="F9" s="125">
        <v>62000</v>
      </c>
      <c r="G9" s="147">
        <v>62000</v>
      </c>
      <c r="H9" s="18">
        <v>1</v>
      </c>
      <c r="I9" s="62">
        <v>1</v>
      </c>
      <c r="J9" s="134">
        <f t="shared" si="0"/>
        <v>31585</v>
      </c>
      <c r="K9" s="18">
        <v>14</v>
      </c>
      <c r="L9" s="62">
        <v>8.15</v>
      </c>
      <c r="M9" s="134">
        <f t="shared" si="1"/>
        <v>3875.4601226993864</v>
      </c>
      <c r="N9" s="148">
        <v>3</v>
      </c>
      <c r="O9" s="149">
        <v>6</v>
      </c>
      <c r="P9" s="73"/>
    </row>
    <row r="10" spans="1:16" ht="13" customHeight="1" x14ac:dyDescent="0.35">
      <c r="A10" s="63" t="s">
        <v>231</v>
      </c>
      <c r="B10" s="46">
        <f>'General Information - 2018'!L9</f>
        <v>40462</v>
      </c>
      <c r="C10" s="46"/>
      <c r="D10" s="144">
        <v>1981</v>
      </c>
      <c r="E10" s="145" t="s">
        <v>276</v>
      </c>
      <c r="F10" s="125">
        <v>46620</v>
      </c>
      <c r="G10" s="147" t="s">
        <v>270</v>
      </c>
      <c r="H10" s="18">
        <v>1</v>
      </c>
      <c r="I10" s="62">
        <v>1</v>
      </c>
      <c r="J10" s="134">
        <f t="shared" si="0"/>
        <v>40462</v>
      </c>
      <c r="K10" s="18">
        <v>16</v>
      </c>
      <c r="L10" s="62">
        <v>10.5</v>
      </c>
      <c r="M10" s="134">
        <f t="shared" si="1"/>
        <v>3853.5238095238096</v>
      </c>
      <c r="N10" s="148">
        <v>6</v>
      </c>
      <c r="O10" s="149">
        <v>40</v>
      </c>
      <c r="P10" s="73"/>
    </row>
    <row r="11" spans="1:16" ht="13" customHeight="1" x14ac:dyDescent="0.35">
      <c r="A11" s="63" t="s">
        <v>232</v>
      </c>
      <c r="B11" s="46">
        <f>'General Information - 2018'!L10</f>
        <v>37253</v>
      </c>
      <c r="C11" s="46"/>
      <c r="D11" s="144">
        <v>2011</v>
      </c>
      <c r="E11" s="145" t="s">
        <v>275</v>
      </c>
      <c r="F11" s="125">
        <v>62857</v>
      </c>
      <c r="G11" s="147">
        <v>31616</v>
      </c>
      <c r="H11" s="18">
        <v>3</v>
      </c>
      <c r="I11" s="62">
        <v>3</v>
      </c>
      <c r="J11" s="134">
        <f t="shared" si="0"/>
        <v>12417.666666666666</v>
      </c>
      <c r="K11" s="18">
        <v>33</v>
      </c>
      <c r="L11" s="62">
        <v>27.774999999999999</v>
      </c>
      <c r="M11" s="134">
        <f t="shared" si="1"/>
        <v>1341.2421242124212</v>
      </c>
      <c r="N11" s="148">
        <v>0</v>
      </c>
      <c r="O11" s="149">
        <v>0</v>
      </c>
      <c r="P11" s="73"/>
    </row>
    <row r="12" spans="1:16" ht="13" customHeight="1" x14ac:dyDescent="0.35">
      <c r="A12" s="63" t="s">
        <v>33</v>
      </c>
      <c r="B12" s="46">
        <f>'General Information - 2018'!L11</f>
        <v>13308</v>
      </c>
      <c r="C12" s="46"/>
      <c r="D12" s="144">
        <v>2000</v>
      </c>
      <c r="E12" s="145" t="s">
        <v>276</v>
      </c>
      <c r="F12" s="125">
        <v>73468</v>
      </c>
      <c r="G12" s="147">
        <v>30000</v>
      </c>
      <c r="H12" s="18">
        <v>0</v>
      </c>
      <c r="I12" s="62">
        <v>0</v>
      </c>
      <c r="J12" s="195" t="s">
        <v>294</v>
      </c>
      <c r="K12" s="18">
        <v>20</v>
      </c>
      <c r="L12" s="62">
        <v>14</v>
      </c>
      <c r="M12" s="134">
        <f t="shared" si="1"/>
        <v>950.57142857142856</v>
      </c>
      <c r="N12" s="148">
        <v>0</v>
      </c>
      <c r="O12" s="149">
        <v>0</v>
      </c>
      <c r="P12" s="73"/>
    </row>
    <row r="13" spans="1:16" ht="13" customHeight="1" x14ac:dyDescent="0.35">
      <c r="A13" s="63" t="s">
        <v>233</v>
      </c>
      <c r="B13" s="46">
        <f>'General Information - 2018'!L12</f>
        <v>127185</v>
      </c>
      <c r="C13" s="46"/>
      <c r="D13" s="144">
        <v>2012</v>
      </c>
      <c r="E13" s="145" t="s">
        <v>275</v>
      </c>
      <c r="F13" s="125">
        <v>107977</v>
      </c>
      <c r="G13" s="147">
        <v>39853</v>
      </c>
      <c r="H13" s="18">
        <v>11</v>
      </c>
      <c r="I13" s="62">
        <v>11</v>
      </c>
      <c r="J13" s="134">
        <f t="shared" si="0"/>
        <v>11562.272727272728</v>
      </c>
      <c r="K13" s="18">
        <v>107</v>
      </c>
      <c r="L13" s="62">
        <v>88.625</v>
      </c>
      <c r="M13" s="134">
        <f t="shared" si="1"/>
        <v>1435.0916784203102</v>
      </c>
      <c r="N13" s="148">
        <v>2</v>
      </c>
      <c r="O13" s="149">
        <v>1400</v>
      </c>
      <c r="P13" s="73"/>
    </row>
    <row r="14" spans="1:16" ht="13" customHeight="1" x14ac:dyDescent="0.35">
      <c r="A14" s="63" t="s">
        <v>34</v>
      </c>
      <c r="B14" s="46">
        <f>'General Information - 2018'!L13</f>
        <v>203112</v>
      </c>
      <c r="C14" s="46"/>
      <c r="D14" s="144">
        <v>2016</v>
      </c>
      <c r="E14" s="145" t="s">
        <v>275</v>
      </c>
      <c r="F14" s="125">
        <v>104748</v>
      </c>
      <c r="G14" s="147">
        <v>38750</v>
      </c>
      <c r="H14" s="18">
        <v>17</v>
      </c>
      <c r="I14" s="62">
        <v>16.175000000000001</v>
      </c>
      <c r="J14" s="134">
        <f t="shared" si="0"/>
        <v>12557.156105100463</v>
      </c>
      <c r="K14" s="18">
        <v>143</v>
      </c>
      <c r="L14" s="62">
        <v>120.95</v>
      </c>
      <c r="M14" s="134">
        <f t="shared" si="1"/>
        <v>1679.3054981397272</v>
      </c>
      <c r="N14" s="148">
        <v>23</v>
      </c>
      <c r="O14" s="149">
        <v>318</v>
      </c>
      <c r="P14" s="73"/>
    </row>
    <row r="15" spans="1:16" ht="13" customHeight="1" x14ac:dyDescent="0.35">
      <c r="A15" s="63" t="s">
        <v>35</v>
      </c>
      <c r="B15" s="46">
        <f>'General Information - 2018'!L14</f>
        <v>9960</v>
      </c>
      <c r="C15" s="46"/>
      <c r="D15" s="144">
        <v>2015</v>
      </c>
      <c r="E15" s="145" t="s">
        <v>275</v>
      </c>
      <c r="F15" s="125">
        <v>63856</v>
      </c>
      <c r="G15" s="147">
        <v>56000</v>
      </c>
      <c r="H15" s="18">
        <v>1</v>
      </c>
      <c r="I15" s="62">
        <v>1</v>
      </c>
      <c r="J15" s="134">
        <f t="shared" si="0"/>
        <v>9960</v>
      </c>
      <c r="K15" s="18">
        <v>6</v>
      </c>
      <c r="L15" s="62">
        <v>5.25</v>
      </c>
      <c r="M15" s="134">
        <f t="shared" si="1"/>
        <v>1897.1428571428571</v>
      </c>
      <c r="N15" s="148">
        <v>0</v>
      </c>
      <c r="O15" s="149">
        <v>0</v>
      </c>
      <c r="P15" s="73"/>
    </row>
    <row r="16" spans="1:16" ht="13" customHeight="1" x14ac:dyDescent="0.35">
      <c r="A16" s="63" t="s">
        <v>36</v>
      </c>
      <c r="B16" s="46">
        <f>'General Information - 2018'!L15</f>
        <v>6968</v>
      </c>
      <c r="C16" s="46"/>
      <c r="D16" s="144">
        <v>2014</v>
      </c>
      <c r="E16" s="150" t="s">
        <v>276</v>
      </c>
      <c r="F16" s="125">
        <v>49788</v>
      </c>
      <c r="G16" s="147">
        <v>32000</v>
      </c>
      <c r="H16" s="18">
        <v>1</v>
      </c>
      <c r="I16" s="62">
        <v>0.67500000000000004</v>
      </c>
      <c r="J16" s="134">
        <f t="shared" si="0"/>
        <v>10322.962962962962</v>
      </c>
      <c r="K16" s="18">
        <v>20</v>
      </c>
      <c r="L16" s="62">
        <v>25.324999999999999</v>
      </c>
      <c r="M16" s="134">
        <f t="shared" si="1"/>
        <v>275.14313919052319</v>
      </c>
      <c r="N16" s="148">
        <v>10</v>
      </c>
      <c r="O16" s="149">
        <v>100</v>
      </c>
      <c r="P16" s="73"/>
    </row>
    <row r="17" spans="1:16" ht="13" customHeight="1" x14ac:dyDescent="0.35">
      <c r="A17" s="63" t="s">
        <v>234</v>
      </c>
      <c r="B17" s="46">
        <f>'General Information - 2018'!L16</f>
        <v>9608</v>
      </c>
      <c r="C17" s="46"/>
      <c r="D17" s="144">
        <v>2009</v>
      </c>
      <c r="E17" s="145" t="s">
        <v>276</v>
      </c>
      <c r="F17" s="125">
        <v>51400</v>
      </c>
      <c r="G17" s="147">
        <v>40000</v>
      </c>
      <c r="H17" s="18">
        <v>1</v>
      </c>
      <c r="I17" s="62">
        <v>0.9</v>
      </c>
      <c r="J17" s="134">
        <f t="shared" si="0"/>
        <v>10675.555555555555</v>
      </c>
      <c r="K17" s="18">
        <v>9</v>
      </c>
      <c r="L17" s="62">
        <v>6.9</v>
      </c>
      <c r="M17" s="134">
        <f t="shared" si="1"/>
        <v>1392.463768115942</v>
      </c>
      <c r="N17" s="148">
        <v>1</v>
      </c>
      <c r="O17" s="149">
        <v>16</v>
      </c>
      <c r="P17" s="73"/>
    </row>
    <row r="18" spans="1:16" ht="13" customHeight="1" x14ac:dyDescent="0.35">
      <c r="A18" s="63" t="s">
        <v>235</v>
      </c>
      <c r="B18" s="46">
        <f>'General Information - 2018'!L17</f>
        <v>15944</v>
      </c>
      <c r="C18" s="46"/>
      <c r="D18" s="144">
        <v>1987</v>
      </c>
      <c r="E18" s="145" t="s">
        <v>275</v>
      </c>
      <c r="F18" s="125">
        <v>64834</v>
      </c>
      <c r="G18" s="147">
        <v>45000</v>
      </c>
      <c r="H18" s="18">
        <v>3</v>
      </c>
      <c r="I18" s="62">
        <v>2</v>
      </c>
      <c r="J18" s="134">
        <f t="shared" si="0"/>
        <v>7972</v>
      </c>
      <c r="K18" s="18">
        <v>13</v>
      </c>
      <c r="L18" s="62">
        <v>8.5</v>
      </c>
      <c r="M18" s="134">
        <f t="shared" si="1"/>
        <v>1875.7647058823529</v>
      </c>
      <c r="N18" s="148">
        <v>0</v>
      </c>
      <c r="O18" s="149">
        <v>0</v>
      </c>
      <c r="P18" s="73"/>
    </row>
    <row r="19" spans="1:16" ht="13" customHeight="1" x14ac:dyDescent="0.35">
      <c r="A19" s="63" t="s">
        <v>236</v>
      </c>
      <c r="B19" s="46">
        <f>'General Information - 2018'!L18</f>
        <v>19572</v>
      </c>
      <c r="C19" s="46"/>
      <c r="D19" s="144">
        <v>1977</v>
      </c>
      <c r="E19" s="145" t="s">
        <v>275</v>
      </c>
      <c r="F19" s="125">
        <v>78000</v>
      </c>
      <c r="G19" s="147" t="s">
        <v>270</v>
      </c>
      <c r="H19" s="18">
        <v>1</v>
      </c>
      <c r="I19" s="62">
        <v>1</v>
      </c>
      <c r="J19" s="134">
        <f t="shared" si="0"/>
        <v>19572</v>
      </c>
      <c r="K19" s="18">
        <v>16</v>
      </c>
      <c r="L19" s="62">
        <v>11.75</v>
      </c>
      <c r="M19" s="134">
        <f t="shared" si="1"/>
        <v>1665.7021276595744</v>
      </c>
      <c r="N19" s="148">
        <v>0</v>
      </c>
      <c r="O19" s="149">
        <v>0</v>
      </c>
      <c r="P19" s="73"/>
    </row>
    <row r="20" spans="1:16" ht="13" customHeight="1" x14ac:dyDescent="0.35">
      <c r="A20" s="63" t="s">
        <v>62</v>
      </c>
      <c r="B20" s="46">
        <f>'General Information - 2018'!L19</f>
        <v>27436</v>
      </c>
      <c r="C20" s="46"/>
      <c r="D20" s="144">
        <v>2016</v>
      </c>
      <c r="E20" s="145" t="s">
        <v>275</v>
      </c>
      <c r="F20" s="125">
        <v>76658</v>
      </c>
      <c r="G20" s="147">
        <v>52000</v>
      </c>
      <c r="H20" s="18">
        <v>1</v>
      </c>
      <c r="I20" s="62">
        <v>1</v>
      </c>
      <c r="J20" s="134">
        <f t="shared" si="0"/>
        <v>27436</v>
      </c>
      <c r="K20" s="18">
        <v>31</v>
      </c>
      <c r="L20" s="62">
        <v>25.125</v>
      </c>
      <c r="M20" s="134">
        <f t="shared" si="1"/>
        <v>1091.9800995024875</v>
      </c>
      <c r="N20" s="148">
        <v>0</v>
      </c>
      <c r="O20" s="149">
        <v>0</v>
      </c>
      <c r="P20" s="73"/>
    </row>
    <row r="21" spans="1:16" ht="13" customHeight="1" x14ac:dyDescent="0.35">
      <c r="A21" s="63" t="s">
        <v>237</v>
      </c>
      <c r="B21" s="46">
        <f>'General Information - 2018'!L20</f>
        <v>440956</v>
      </c>
      <c r="C21" s="46"/>
      <c r="D21" s="144">
        <v>2013</v>
      </c>
      <c r="E21" s="145" t="s">
        <v>275</v>
      </c>
      <c r="F21" s="125">
        <v>118485</v>
      </c>
      <c r="G21" s="147">
        <v>37290</v>
      </c>
      <c r="H21" s="18">
        <v>112</v>
      </c>
      <c r="I21" s="62">
        <v>111.5</v>
      </c>
      <c r="J21" s="134">
        <f t="shared" si="0"/>
        <v>3954.7623318385649</v>
      </c>
      <c r="K21" s="18">
        <v>587</v>
      </c>
      <c r="L21" s="62">
        <v>412.5</v>
      </c>
      <c r="M21" s="134">
        <f t="shared" si="1"/>
        <v>1068.9842424242424</v>
      </c>
      <c r="N21" s="148">
        <v>1591</v>
      </c>
      <c r="O21" s="149">
        <v>6559</v>
      </c>
      <c r="P21" s="73"/>
    </row>
    <row r="22" spans="1:16" ht="13" customHeight="1" x14ac:dyDescent="0.35">
      <c r="A22" s="63" t="s">
        <v>238</v>
      </c>
      <c r="B22" s="46">
        <f>'General Information - 2018'!L21</f>
        <v>7037</v>
      </c>
      <c r="C22" s="46"/>
      <c r="D22" s="144">
        <v>2014</v>
      </c>
      <c r="E22" s="145" t="s">
        <v>275</v>
      </c>
      <c r="F22" s="125">
        <v>50000</v>
      </c>
      <c r="G22" s="147">
        <v>36000</v>
      </c>
      <c r="H22" s="18">
        <v>1</v>
      </c>
      <c r="I22" s="62">
        <v>1</v>
      </c>
      <c r="J22" s="134">
        <f t="shared" si="0"/>
        <v>7037</v>
      </c>
      <c r="K22" s="18">
        <v>6</v>
      </c>
      <c r="L22" s="62">
        <v>6</v>
      </c>
      <c r="M22" s="134">
        <f t="shared" si="1"/>
        <v>1172.8333333333333</v>
      </c>
      <c r="N22" s="148">
        <v>65</v>
      </c>
      <c r="O22" s="149">
        <v>355</v>
      </c>
      <c r="P22" s="73"/>
    </row>
    <row r="23" spans="1:16" ht="13" customHeight="1" x14ac:dyDescent="0.35">
      <c r="A23" s="63" t="s">
        <v>239</v>
      </c>
      <c r="B23" s="46">
        <f>'General Information - 2018'!L22</f>
        <v>33443</v>
      </c>
      <c r="C23" s="46"/>
      <c r="D23" s="144">
        <v>2019</v>
      </c>
      <c r="E23" s="145" t="s">
        <v>276</v>
      </c>
      <c r="F23" s="125">
        <v>49000</v>
      </c>
      <c r="G23" s="147">
        <v>35600</v>
      </c>
      <c r="H23" s="18">
        <v>2</v>
      </c>
      <c r="I23" s="62">
        <v>1.375</v>
      </c>
      <c r="J23" s="134">
        <f t="shared" si="0"/>
        <v>24322.18181818182</v>
      </c>
      <c r="K23" s="18">
        <v>24</v>
      </c>
      <c r="L23" s="62">
        <v>19.524999999999999</v>
      </c>
      <c r="M23" s="134">
        <f t="shared" si="1"/>
        <v>1712.8297055057619</v>
      </c>
      <c r="N23" s="148">
        <v>11</v>
      </c>
      <c r="O23" s="149">
        <v>1820</v>
      </c>
      <c r="P23" s="73"/>
    </row>
    <row r="24" spans="1:16" ht="13" customHeight="1" x14ac:dyDescent="0.35">
      <c r="A24" s="63" t="s">
        <v>289</v>
      </c>
      <c r="B24" s="46">
        <f>'General Information - 2018'!L23</f>
        <v>20156</v>
      </c>
      <c r="C24" s="46"/>
      <c r="D24" s="144">
        <v>2017</v>
      </c>
      <c r="E24" s="145" t="s">
        <v>276</v>
      </c>
      <c r="F24" s="125">
        <v>62005</v>
      </c>
      <c r="G24" s="147">
        <v>35000</v>
      </c>
      <c r="H24" s="18">
        <v>0</v>
      </c>
      <c r="I24" s="62">
        <v>0</v>
      </c>
      <c r="J24" s="195" t="s">
        <v>294</v>
      </c>
      <c r="K24" s="18">
        <v>13</v>
      </c>
      <c r="L24" s="62">
        <v>9.75</v>
      </c>
      <c r="M24" s="134">
        <f t="shared" si="1"/>
        <v>2067.2820512820513</v>
      </c>
      <c r="N24" s="148">
        <v>0</v>
      </c>
      <c r="O24" s="149">
        <v>0</v>
      </c>
      <c r="P24" s="73"/>
    </row>
    <row r="25" spans="1:16" ht="13" customHeight="1" x14ac:dyDescent="0.35">
      <c r="A25" s="63" t="s">
        <v>240</v>
      </c>
      <c r="B25" s="46">
        <f>'General Information - 2018'!L24</f>
        <v>22482</v>
      </c>
      <c r="C25" s="46"/>
      <c r="D25" s="144">
        <v>2014</v>
      </c>
      <c r="E25" s="145" t="s">
        <v>276</v>
      </c>
      <c r="F25" s="125">
        <v>50627</v>
      </c>
      <c r="G25" s="147">
        <v>45000</v>
      </c>
      <c r="H25" s="18">
        <v>1</v>
      </c>
      <c r="I25" s="62">
        <v>1</v>
      </c>
      <c r="J25" s="134">
        <f t="shared" si="0"/>
        <v>22482</v>
      </c>
      <c r="K25" s="18">
        <v>15</v>
      </c>
      <c r="L25" s="62">
        <v>10.975</v>
      </c>
      <c r="M25" s="134">
        <f t="shared" si="1"/>
        <v>2048.4738041002279</v>
      </c>
      <c r="N25" s="148">
        <v>15</v>
      </c>
      <c r="O25" s="149">
        <v>75</v>
      </c>
      <c r="P25" s="73"/>
    </row>
    <row r="26" spans="1:16" ht="13" customHeight="1" x14ac:dyDescent="0.35">
      <c r="A26" s="63" t="s">
        <v>37</v>
      </c>
      <c r="B26" s="46">
        <f>'General Information - 2018'!L25</f>
        <v>70941</v>
      </c>
      <c r="C26" s="46"/>
      <c r="D26" s="144">
        <v>2004</v>
      </c>
      <c r="E26" s="145" t="s">
        <v>275</v>
      </c>
      <c r="F26" s="125">
        <v>74425</v>
      </c>
      <c r="G26" s="147">
        <v>35000</v>
      </c>
      <c r="H26" s="18">
        <v>3</v>
      </c>
      <c r="I26" s="62">
        <v>3</v>
      </c>
      <c r="J26" s="134">
        <f t="shared" si="0"/>
        <v>23647</v>
      </c>
      <c r="K26" s="18">
        <v>23</v>
      </c>
      <c r="L26" s="62">
        <v>23</v>
      </c>
      <c r="M26" s="134">
        <f t="shared" si="1"/>
        <v>3084.391304347826</v>
      </c>
      <c r="N26" s="148">
        <v>2</v>
      </c>
      <c r="O26" s="149">
        <v>780</v>
      </c>
      <c r="P26" s="73"/>
    </row>
    <row r="27" spans="1:16" ht="13" customHeight="1" x14ac:dyDescent="0.35">
      <c r="A27" s="63" t="s">
        <v>241</v>
      </c>
      <c r="B27" s="46">
        <f>'General Information - 2018'!L26</f>
        <v>32721</v>
      </c>
      <c r="C27" s="46"/>
      <c r="D27" s="144">
        <v>2016</v>
      </c>
      <c r="E27" s="145" t="s">
        <v>275</v>
      </c>
      <c r="F27" s="125">
        <v>88290</v>
      </c>
      <c r="G27" s="147">
        <v>48750</v>
      </c>
      <c r="H27" s="18">
        <v>4</v>
      </c>
      <c r="I27" s="62">
        <v>3.75</v>
      </c>
      <c r="J27" s="134">
        <f t="shared" si="0"/>
        <v>8725.6</v>
      </c>
      <c r="K27" s="18">
        <v>34</v>
      </c>
      <c r="L27" s="62">
        <v>26.4</v>
      </c>
      <c r="M27" s="134">
        <f t="shared" si="1"/>
        <v>1239.4318181818182</v>
      </c>
      <c r="N27" s="148">
        <v>3</v>
      </c>
      <c r="O27" s="149">
        <v>28</v>
      </c>
      <c r="P27" s="73"/>
    </row>
    <row r="28" spans="1:16" ht="13" customHeight="1" x14ac:dyDescent="0.35">
      <c r="A28" s="63" t="s">
        <v>38</v>
      </c>
      <c r="B28" s="46">
        <f>'General Information - 2018'!L27</f>
        <v>15902</v>
      </c>
      <c r="C28" s="46"/>
      <c r="D28" s="144">
        <v>2016</v>
      </c>
      <c r="E28" s="145" t="s">
        <v>275</v>
      </c>
      <c r="F28" s="125">
        <v>43000</v>
      </c>
      <c r="G28" s="147">
        <v>38000</v>
      </c>
      <c r="H28" s="18">
        <v>1</v>
      </c>
      <c r="I28" s="62">
        <v>1</v>
      </c>
      <c r="J28" s="134">
        <f t="shared" si="0"/>
        <v>15902</v>
      </c>
      <c r="K28" s="18">
        <v>17</v>
      </c>
      <c r="L28" s="62">
        <v>16.399999999999999</v>
      </c>
      <c r="M28" s="134">
        <f t="shared" si="1"/>
        <v>969.63414634146352</v>
      </c>
      <c r="N28" s="148">
        <v>7</v>
      </c>
      <c r="O28" s="149">
        <v>140</v>
      </c>
      <c r="P28" s="73"/>
    </row>
    <row r="29" spans="1:16" ht="13" customHeight="1" x14ac:dyDescent="0.35">
      <c r="A29" s="63" t="s">
        <v>242</v>
      </c>
      <c r="B29" s="46">
        <f>'General Information - 2018'!L28</f>
        <v>31582</v>
      </c>
      <c r="C29" s="46"/>
      <c r="D29" s="144">
        <v>2018</v>
      </c>
      <c r="E29" s="145" t="s">
        <v>275</v>
      </c>
      <c r="F29" s="125">
        <v>71012</v>
      </c>
      <c r="G29" s="147">
        <v>50000</v>
      </c>
      <c r="H29" s="18">
        <v>1</v>
      </c>
      <c r="I29" s="62">
        <v>1</v>
      </c>
      <c r="J29" s="134">
        <f t="shared" si="0"/>
        <v>31582</v>
      </c>
      <c r="K29" s="18">
        <v>15</v>
      </c>
      <c r="L29" s="62">
        <v>14.15</v>
      </c>
      <c r="M29" s="134">
        <f t="shared" si="1"/>
        <v>2231.9434628975264</v>
      </c>
      <c r="N29" s="148">
        <v>40</v>
      </c>
      <c r="O29" s="149">
        <v>80</v>
      </c>
      <c r="P29" s="73"/>
    </row>
    <row r="30" spans="1:16" ht="13" customHeight="1" x14ac:dyDescent="0.35">
      <c r="A30" s="63" t="s">
        <v>39</v>
      </c>
      <c r="B30" s="46">
        <f>'General Information - 2018'!L29</f>
        <v>434051</v>
      </c>
      <c r="C30" s="46"/>
      <c r="D30" s="144">
        <v>2012</v>
      </c>
      <c r="E30" s="145" t="s">
        <v>275</v>
      </c>
      <c r="F30" s="125">
        <v>100507</v>
      </c>
      <c r="G30" s="147">
        <v>32984</v>
      </c>
      <c r="H30" s="18">
        <v>56</v>
      </c>
      <c r="I30" s="62">
        <v>49</v>
      </c>
      <c r="J30" s="134">
        <f t="shared" si="0"/>
        <v>8858.1836734693879</v>
      </c>
      <c r="K30" s="18">
        <v>238</v>
      </c>
      <c r="L30" s="62">
        <v>203.67500000000001</v>
      </c>
      <c r="M30" s="134">
        <f t="shared" si="1"/>
        <v>2131.0961089971765</v>
      </c>
      <c r="N30" s="148">
        <v>390</v>
      </c>
      <c r="O30" s="149">
        <v>3359.3</v>
      </c>
      <c r="P30" s="73"/>
    </row>
    <row r="31" spans="1:16" ht="13" customHeight="1" x14ac:dyDescent="0.35">
      <c r="A31" s="63" t="s">
        <v>243</v>
      </c>
      <c r="B31" s="46">
        <f>'General Information - 2018'!L30</f>
        <v>10002</v>
      </c>
      <c r="C31" s="46"/>
      <c r="D31" s="144">
        <v>2004</v>
      </c>
      <c r="E31" s="145" t="s">
        <v>276</v>
      </c>
      <c r="F31" s="125">
        <v>36754</v>
      </c>
      <c r="G31" s="147" t="s">
        <v>270</v>
      </c>
      <c r="H31" s="18">
        <v>0</v>
      </c>
      <c r="I31" s="62">
        <v>0</v>
      </c>
      <c r="J31" s="195" t="s">
        <v>294</v>
      </c>
      <c r="K31" s="18">
        <v>7</v>
      </c>
      <c r="L31" s="62">
        <v>5.5250000000000004</v>
      </c>
      <c r="M31" s="134">
        <f t="shared" si="1"/>
        <v>1810.316742081448</v>
      </c>
      <c r="N31" s="148">
        <v>1</v>
      </c>
      <c r="O31" s="149">
        <v>25</v>
      </c>
      <c r="P31" s="73"/>
    </row>
    <row r="32" spans="1:16" ht="13" customHeight="1" x14ac:dyDescent="0.35">
      <c r="A32" s="63" t="s">
        <v>63</v>
      </c>
      <c r="B32" s="46">
        <f>'General Information - 2018'!L31</f>
        <v>1218</v>
      </c>
      <c r="C32" s="46"/>
      <c r="D32" s="144">
        <v>2007</v>
      </c>
      <c r="E32" s="145" t="s">
        <v>276</v>
      </c>
      <c r="F32" s="151">
        <v>0</v>
      </c>
      <c r="G32" s="147" t="s">
        <v>270</v>
      </c>
      <c r="H32" s="122">
        <v>0</v>
      </c>
      <c r="I32" s="62">
        <v>0</v>
      </c>
      <c r="J32" s="195" t="s">
        <v>294</v>
      </c>
      <c r="K32" s="18">
        <v>1</v>
      </c>
      <c r="L32" s="62">
        <v>1</v>
      </c>
      <c r="M32" s="134">
        <f t="shared" si="1"/>
        <v>1218</v>
      </c>
      <c r="N32" s="148">
        <v>39</v>
      </c>
      <c r="O32" s="149">
        <v>364</v>
      </c>
      <c r="P32" s="73"/>
    </row>
    <row r="33" spans="1:16" ht="13" customHeight="1" x14ac:dyDescent="0.35">
      <c r="A33" s="63" t="s">
        <v>40</v>
      </c>
      <c r="B33" s="46">
        <f>'General Information - 2018'!L32</f>
        <v>242782</v>
      </c>
      <c r="C33" s="46"/>
      <c r="D33" s="144">
        <v>2016</v>
      </c>
      <c r="E33" s="145" t="s">
        <v>275</v>
      </c>
      <c r="F33" s="125">
        <v>110240</v>
      </c>
      <c r="G33" s="147">
        <v>39208</v>
      </c>
      <c r="H33" s="18">
        <v>40</v>
      </c>
      <c r="I33" s="62">
        <v>40</v>
      </c>
      <c r="J33" s="134">
        <f t="shared" si="0"/>
        <v>6069.55</v>
      </c>
      <c r="K33" s="18">
        <v>160</v>
      </c>
      <c r="L33" s="62">
        <v>154</v>
      </c>
      <c r="M33" s="134">
        <f t="shared" si="1"/>
        <v>1576.5064935064936</v>
      </c>
      <c r="N33" s="148">
        <v>77</v>
      </c>
      <c r="O33" s="149">
        <v>616.5</v>
      </c>
      <c r="P33" s="73"/>
    </row>
    <row r="34" spans="1:16" ht="13" customHeight="1" x14ac:dyDescent="0.35">
      <c r="A34" s="63" t="s">
        <v>41</v>
      </c>
      <c r="B34" s="46">
        <f>'General Information - 2018'!L33</f>
        <v>98115</v>
      </c>
      <c r="C34" s="46"/>
      <c r="D34" s="144">
        <v>2013</v>
      </c>
      <c r="E34" s="145" t="s">
        <v>275</v>
      </c>
      <c r="F34" s="125">
        <v>99661</v>
      </c>
      <c r="G34" s="147">
        <v>49046</v>
      </c>
      <c r="H34" s="18">
        <v>13</v>
      </c>
      <c r="I34" s="62">
        <v>13</v>
      </c>
      <c r="J34" s="134">
        <f t="shared" si="0"/>
        <v>7547.3076923076924</v>
      </c>
      <c r="K34" s="18">
        <v>71</v>
      </c>
      <c r="L34" s="62">
        <v>68.25</v>
      </c>
      <c r="M34" s="134">
        <f t="shared" si="1"/>
        <v>1437.5824175824175</v>
      </c>
      <c r="N34" s="148">
        <v>0</v>
      </c>
      <c r="O34" s="149">
        <v>0</v>
      </c>
      <c r="P34" s="73"/>
    </row>
    <row r="35" spans="1:16" ht="13" customHeight="1" x14ac:dyDescent="0.35">
      <c r="A35" s="63" t="s">
        <v>42</v>
      </c>
      <c r="B35" s="46">
        <f>'General Information - 2018'!L34</f>
        <v>14917</v>
      </c>
      <c r="C35" s="46"/>
      <c r="D35" s="144">
        <v>2006</v>
      </c>
      <c r="E35" s="145" t="s">
        <v>276</v>
      </c>
      <c r="F35" s="125">
        <v>45000</v>
      </c>
      <c r="G35" s="147">
        <v>32000</v>
      </c>
      <c r="H35" s="18">
        <v>0</v>
      </c>
      <c r="I35" s="62">
        <v>0</v>
      </c>
      <c r="J35" s="195" t="s">
        <v>294</v>
      </c>
      <c r="K35" s="18">
        <v>14</v>
      </c>
      <c r="L35" s="62">
        <v>9.4749999999999996</v>
      </c>
      <c r="M35" s="134">
        <f t="shared" si="1"/>
        <v>1574.3535620052771</v>
      </c>
      <c r="N35" s="148">
        <v>0</v>
      </c>
      <c r="O35" s="149">
        <v>0</v>
      </c>
      <c r="P35" s="73"/>
    </row>
    <row r="36" spans="1:16" ht="13" customHeight="1" x14ac:dyDescent="0.35">
      <c r="A36" s="63" t="s">
        <v>43</v>
      </c>
      <c r="B36" s="46">
        <f>'General Information - 2018'!L35</f>
        <v>47196</v>
      </c>
      <c r="C36" s="46"/>
      <c r="D36" s="144">
        <v>2005</v>
      </c>
      <c r="E36" s="145" t="s">
        <v>275</v>
      </c>
      <c r="F36" s="125">
        <v>86944</v>
      </c>
      <c r="G36" s="147">
        <v>37000</v>
      </c>
      <c r="H36" s="18">
        <v>5</v>
      </c>
      <c r="I36" s="62">
        <v>5</v>
      </c>
      <c r="J36" s="134">
        <f t="shared" si="0"/>
        <v>9439.2000000000007</v>
      </c>
      <c r="K36" s="18">
        <v>35</v>
      </c>
      <c r="L36" s="62">
        <v>21.2</v>
      </c>
      <c r="M36" s="134">
        <f t="shared" si="1"/>
        <v>2226.2264150943397</v>
      </c>
      <c r="N36" s="148">
        <v>22</v>
      </c>
      <c r="O36" s="149">
        <v>220</v>
      </c>
      <c r="P36" s="73"/>
    </row>
    <row r="37" spans="1:16" ht="13" customHeight="1" x14ac:dyDescent="0.35">
      <c r="A37" s="63" t="s">
        <v>244</v>
      </c>
      <c r="B37" s="46">
        <f>'General Information - 2018'!L36</f>
        <v>139567</v>
      </c>
      <c r="C37" s="46"/>
      <c r="D37" s="144">
        <v>2010</v>
      </c>
      <c r="E37" s="145" t="s">
        <v>275</v>
      </c>
      <c r="F37" s="125">
        <v>85799</v>
      </c>
      <c r="G37" s="147">
        <v>38000</v>
      </c>
      <c r="H37" s="18">
        <v>15</v>
      </c>
      <c r="I37" s="62">
        <v>15</v>
      </c>
      <c r="J37" s="134">
        <f t="shared" si="0"/>
        <v>9304.4666666666672</v>
      </c>
      <c r="K37" s="18">
        <v>91</v>
      </c>
      <c r="L37" s="62">
        <v>69.375</v>
      </c>
      <c r="M37" s="134">
        <f t="shared" si="1"/>
        <v>2011.7765765765766</v>
      </c>
      <c r="N37" s="148">
        <v>152</v>
      </c>
      <c r="O37" s="149">
        <v>1125</v>
      </c>
      <c r="P37" s="73"/>
    </row>
    <row r="38" spans="1:16" ht="13" customHeight="1" x14ac:dyDescent="0.35">
      <c r="A38" s="63" t="s">
        <v>44</v>
      </c>
      <c r="B38" s="46">
        <f>'General Information - 2018'!L37</f>
        <v>11161</v>
      </c>
      <c r="C38" s="46"/>
      <c r="D38" s="144">
        <v>2003</v>
      </c>
      <c r="E38" s="145" t="s">
        <v>276</v>
      </c>
      <c r="F38" s="125">
        <v>46051</v>
      </c>
      <c r="G38" s="147" t="s">
        <v>270</v>
      </c>
      <c r="H38" s="18">
        <v>0</v>
      </c>
      <c r="I38" s="62">
        <v>0</v>
      </c>
      <c r="J38" s="195" t="s">
        <v>294</v>
      </c>
      <c r="K38" s="18">
        <v>4</v>
      </c>
      <c r="L38" s="62">
        <v>2.1749999999999998</v>
      </c>
      <c r="M38" s="134">
        <f t="shared" si="1"/>
        <v>5131.4942528735637</v>
      </c>
      <c r="N38" s="148">
        <v>5</v>
      </c>
      <c r="O38" s="149">
        <v>40</v>
      </c>
      <c r="P38" s="73"/>
    </row>
    <row r="39" spans="1:16" ht="13" customHeight="1" x14ac:dyDescent="0.35">
      <c r="A39" s="63" t="s">
        <v>45</v>
      </c>
      <c r="B39" s="46">
        <f>'General Information - 2018'!L38</f>
        <v>25398</v>
      </c>
      <c r="C39" s="46"/>
      <c r="D39" s="144">
        <v>2016</v>
      </c>
      <c r="E39" s="145" t="s">
        <v>275</v>
      </c>
      <c r="F39" s="125">
        <v>51344</v>
      </c>
      <c r="G39" s="147">
        <v>35000</v>
      </c>
      <c r="H39" s="18">
        <v>1</v>
      </c>
      <c r="I39" s="62">
        <v>1</v>
      </c>
      <c r="J39" s="134">
        <f t="shared" si="0"/>
        <v>25398</v>
      </c>
      <c r="K39" s="18">
        <v>8</v>
      </c>
      <c r="L39" s="62">
        <v>5.9</v>
      </c>
      <c r="M39" s="134">
        <f t="shared" si="1"/>
        <v>4304.7457627118638</v>
      </c>
      <c r="N39" s="148">
        <v>0</v>
      </c>
      <c r="O39" s="149">
        <v>0</v>
      </c>
      <c r="P39" s="73"/>
    </row>
    <row r="40" spans="1:16" ht="13" customHeight="1" x14ac:dyDescent="0.35">
      <c r="A40" s="63" t="s">
        <v>46</v>
      </c>
      <c r="B40" s="46">
        <f>'General Information - 2018'!L39</f>
        <v>11221</v>
      </c>
      <c r="C40" s="46"/>
      <c r="D40" s="144">
        <v>2014</v>
      </c>
      <c r="E40" s="145" t="s">
        <v>276</v>
      </c>
      <c r="F40" s="125">
        <v>24000</v>
      </c>
      <c r="G40" s="147" t="s">
        <v>270</v>
      </c>
      <c r="H40" s="18">
        <v>0</v>
      </c>
      <c r="I40" s="62">
        <v>0</v>
      </c>
      <c r="J40" s="195" t="s">
        <v>294</v>
      </c>
      <c r="K40" s="18">
        <v>4</v>
      </c>
      <c r="L40" s="62">
        <v>3.4</v>
      </c>
      <c r="M40" s="134">
        <f t="shared" si="1"/>
        <v>3300.294117647059</v>
      </c>
      <c r="N40" s="148">
        <v>5</v>
      </c>
      <c r="O40" s="149">
        <v>20</v>
      </c>
      <c r="P40" s="73"/>
    </row>
    <row r="41" spans="1:16" ht="13" customHeight="1" x14ac:dyDescent="0.35">
      <c r="A41" s="63" t="s">
        <v>47</v>
      </c>
      <c r="B41" s="46">
        <f>'General Information - 2018'!L40</f>
        <v>38659</v>
      </c>
      <c r="C41" s="46"/>
      <c r="D41" s="152">
        <v>2015</v>
      </c>
      <c r="E41" s="145" t="s">
        <v>275</v>
      </c>
      <c r="F41" s="125">
        <v>76720</v>
      </c>
      <c r="G41" s="147">
        <v>40622</v>
      </c>
      <c r="H41" s="18">
        <v>1</v>
      </c>
      <c r="I41" s="62">
        <v>1</v>
      </c>
      <c r="J41" s="134">
        <f t="shared" si="0"/>
        <v>38659</v>
      </c>
      <c r="K41" s="18">
        <v>31</v>
      </c>
      <c r="L41" s="62">
        <v>29.6</v>
      </c>
      <c r="M41" s="134">
        <f t="shared" si="1"/>
        <v>1306.0472972972973</v>
      </c>
      <c r="N41" s="148">
        <v>13</v>
      </c>
      <c r="O41" s="149">
        <v>187</v>
      </c>
      <c r="P41" s="73"/>
    </row>
    <row r="42" spans="1:16" ht="13" customHeight="1" x14ac:dyDescent="0.35">
      <c r="A42" s="63" t="s">
        <v>245</v>
      </c>
      <c r="B42" s="46">
        <f>'General Information - 2018'!L41</f>
        <v>391006</v>
      </c>
      <c r="C42" s="46"/>
      <c r="D42" s="144">
        <v>2019</v>
      </c>
      <c r="E42" s="145" t="s">
        <v>276</v>
      </c>
      <c r="F42" s="125">
        <v>147020</v>
      </c>
      <c r="G42" s="147">
        <v>37027</v>
      </c>
      <c r="H42" s="18">
        <v>61</v>
      </c>
      <c r="I42" s="62">
        <v>53.375</v>
      </c>
      <c r="J42" s="134">
        <f t="shared" si="0"/>
        <v>7325.6393442622948</v>
      </c>
      <c r="K42" s="18">
        <v>227</v>
      </c>
      <c r="L42" s="62">
        <v>198.625</v>
      </c>
      <c r="M42" s="134">
        <f t="shared" si="1"/>
        <v>1968.5638766519824</v>
      </c>
      <c r="N42" s="148">
        <v>593</v>
      </c>
      <c r="O42" s="149">
        <v>4528</v>
      </c>
      <c r="P42" s="73"/>
    </row>
    <row r="43" spans="1:16" ht="13" customHeight="1" x14ac:dyDescent="0.35">
      <c r="A43" s="63" t="s">
        <v>246</v>
      </c>
      <c r="B43" s="46">
        <f>'General Information - 2018'!L42</f>
        <v>76210</v>
      </c>
      <c r="C43" s="46"/>
      <c r="D43" s="144">
        <v>2015</v>
      </c>
      <c r="E43" s="145" t="s">
        <v>276</v>
      </c>
      <c r="F43" s="295">
        <v>23040</v>
      </c>
      <c r="G43" s="147">
        <v>25000</v>
      </c>
      <c r="H43" s="18">
        <v>0</v>
      </c>
      <c r="I43" s="62">
        <v>0</v>
      </c>
      <c r="J43" s="195" t="s">
        <v>294</v>
      </c>
      <c r="K43" s="18">
        <v>16</v>
      </c>
      <c r="L43" s="62">
        <v>15</v>
      </c>
      <c r="M43" s="134">
        <f t="shared" si="1"/>
        <v>5080.666666666667</v>
      </c>
      <c r="N43" s="148">
        <v>0</v>
      </c>
      <c r="O43" s="149">
        <v>0</v>
      </c>
      <c r="P43" s="73"/>
    </row>
    <row r="44" spans="1:16" ht="13" customHeight="1" x14ac:dyDescent="0.35">
      <c r="A44" s="63" t="s">
        <v>64</v>
      </c>
      <c r="B44" s="46">
        <f>'General Information - 2018'!L43</f>
        <v>154475</v>
      </c>
      <c r="C44" s="46"/>
      <c r="D44" s="144">
        <v>2010</v>
      </c>
      <c r="E44" s="145" t="s">
        <v>275</v>
      </c>
      <c r="F44" s="125">
        <v>97022</v>
      </c>
      <c r="G44" s="147">
        <v>38004</v>
      </c>
      <c r="H44" s="18">
        <v>13</v>
      </c>
      <c r="I44" s="62">
        <v>12.5</v>
      </c>
      <c r="J44" s="134">
        <f t="shared" si="0"/>
        <v>12358</v>
      </c>
      <c r="K44" s="18">
        <v>119</v>
      </c>
      <c r="L44" s="62">
        <v>101.72499999999999</v>
      </c>
      <c r="M44" s="134">
        <f t="shared" si="1"/>
        <v>1518.5549275006144</v>
      </c>
      <c r="N44" s="148">
        <v>0</v>
      </c>
      <c r="O44" s="149">
        <v>0</v>
      </c>
      <c r="P44" s="73"/>
    </row>
    <row r="45" spans="1:16" ht="13" customHeight="1" x14ac:dyDescent="0.35">
      <c r="A45" s="63" t="s">
        <v>247</v>
      </c>
      <c r="B45" s="46">
        <f>'General Information - 2018'!L44</f>
        <v>23410</v>
      </c>
      <c r="C45" s="46"/>
      <c r="D45" s="144">
        <v>2014</v>
      </c>
      <c r="E45" s="145" t="s">
        <v>276</v>
      </c>
      <c r="F45" s="151">
        <v>0</v>
      </c>
      <c r="G45" s="147">
        <v>45682</v>
      </c>
      <c r="H45" s="18">
        <v>0</v>
      </c>
      <c r="I45" s="62">
        <v>0</v>
      </c>
      <c r="J45" s="195" t="s">
        <v>294</v>
      </c>
      <c r="K45" s="18">
        <v>13</v>
      </c>
      <c r="L45" s="62">
        <v>13</v>
      </c>
      <c r="M45" s="134">
        <f t="shared" si="1"/>
        <v>1800.7692307692307</v>
      </c>
      <c r="N45" s="148">
        <v>0</v>
      </c>
      <c r="O45" s="149">
        <v>0</v>
      </c>
      <c r="P45" s="73"/>
    </row>
    <row r="46" spans="1:16" ht="13" customHeight="1" x14ac:dyDescent="0.35">
      <c r="A46" s="63" t="s">
        <v>48</v>
      </c>
      <c r="B46" s="46">
        <f>'General Information - 2018'!L45</f>
        <v>21940</v>
      </c>
      <c r="C46" s="46"/>
      <c r="D46" s="144">
        <v>1993</v>
      </c>
      <c r="E46" s="145" t="s">
        <v>275</v>
      </c>
      <c r="F46" s="125">
        <v>89762</v>
      </c>
      <c r="G46" s="147">
        <v>52000</v>
      </c>
      <c r="H46" s="18">
        <v>1</v>
      </c>
      <c r="I46" s="62">
        <v>1</v>
      </c>
      <c r="J46" s="134">
        <f t="shared" si="0"/>
        <v>21940</v>
      </c>
      <c r="K46" s="18">
        <v>25</v>
      </c>
      <c r="L46" s="62">
        <v>24.15</v>
      </c>
      <c r="M46" s="134">
        <f t="shared" si="1"/>
        <v>908.48861283643896</v>
      </c>
      <c r="N46" s="148">
        <v>8</v>
      </c>
      <c r="O46" s="149">
        <v>740</v>
      </c>
      <c r="P46" s="73"/>
    </row>
    <row r="47" spans="1:16" ht="13" customHeight="1" x14ac:dyDescent="0.35">
      <c r="A47" s="63" t="s">
        <v>49</v>
      </c>
      <c r="B47" s="46">
        <f>'General Information - 2018'!L46</f>
        <v>130562</v>
      </c>
      <c r="C47" s="46"/>
      <c r="D47" s="144">
        <v>2014</v>
      </c>
      <c r="E47" s="145" t="s">
        <v>275</v>
      </c>
      <c r="F47" s="125">
        <v>86655</v>
      </c>
      <c r="G47" s="147">
        <v>25980</v>
      </c>
      <c r="H47" s="18">
        <v>7</v>
      </c>
      <c r="I47" s="62">
        <v>6</v>
      </c>
      <c r="J47" s="134">
        <f t="shared" si="0"/>
        <v>21760.333333333332</v>
      </c>
      <c r="K47" s="18">
        <v>88</v>
      </c>
      <c r="L47" s="62">
        <v>74.325000000000003</v>
      </c>
      <c r="M47" s="134">
        <f t="shared" si="1"/>
        <v>1756.6363942145979</v>
      </c>
      <c r="N47" s="148">
        <v>99</v>
      </c>
      <c r="O47" s="149">
        <v>3245</v>
      </c>
      <c r="P47" s="73"/>
    </row>
    <row r="48" spans="1:16" ht="13" customHeight="1" x14ac:dyDescent="0.35">
      <c r="A48" s="63" t="s">
        <v>248</v>
      </c>
      <c r="B48" s="46">
        <f>'General Information - 2018'!L47</f>
        <v>8477</v>
      </c>
      <c r="C48" s="46"/>
      <c r="D48" s="144">
        <v>1996</v>
      </c>
      <c r="E48" s="145" t="s">
        <v>275</v>
      </c>
      <c r="F48" s="125">
        <v>80800</v>
      </c>
      <c r="G48" s="147">
        <v>40000</v>
      </c>
      <c r="H48" s="18">
        <v>1</v>
      </c>
      <c r="I48" s="62">
        <v>1</v>
      </c>
      <c r="J48" s="134">
        <f t="shared" si="0"/>
        <v>8477</v>
      </c>
      <c r="K48" s="18">
        <v>8</v>
      </c>
      <c r="L48" s="62">
        <v>6.1</v>
      </c>
      <c r="M48" s="134">
        <f t="shared" si="1"/>
        <v>1389.672131147541</v>
      </c>
      <c r="N48" s="148">
        <v>0</v>
      </c>
      <c r="O48" s="149">
        <v>0</v>
      </c>
      <c r="P48" s="73"/>
    </row>
    <row r="49" spans="1:16" ht="13" customHeight="1" x14ac:dyDescent="0.35">
      <c r="A49" s="63" t="s">
        <v>50</v>
      </c>
      <c r="B49" s="46">
        <f>'General Information - 2018'!L48</f>
        <v>20192</v>
      </c>
      <c r="C49" s="46"/>
      <c r="D49" s="144">
        <v>2010</v>
      </c>
      <c r="E49" s="145" t="s">
        <v>275</v>
      </c>
      <c r="F49" s="125">
        <v>56559</v>
      </c>
      <c r="G49" s="147">
        <v>46000</v>
      </c>
      <c r="H49" s="18">
        <v>1</v>
      </c>
      <c r="I49" s="62">
        <v>1</v>
      </c>
      <c r="J49" s="134">
        <f t="shared" si="0"/>
        <v>20192</v>
      </c>
      <c r="K49" s="18">
        <v>13</v>
      </c>
      <c r="L49" s="62">
        <v>13</v>
      </c>
      <c r="M49" s="134">
        <f t="shared" si="1"/>
        <v>1553.2307692307693</v>
      </c>
      <c r="N49" s="148">
        <v>0</v>
      </c>
      <c r="O49" s="149">
        <v>0</v>
      </c>
      <c r="P49" s="73"/>
    </row>
    <row r="50" spans="1:16" ht="13" customHeight="1" x14ac:dyDescent="0.35">
      <c r="A50" s="63" t="s">
        <v>249</v>
      </c>
      <c r="B50" s="46">
        <f>'General Information - 2018'!L49</f>
        <v>24032</v>
      </c>
      <c r="C50" s="46"/>
      <c r="D50" s="144">
        <v>2014</v>
      </c>
      <c r="E50" s="145" t="s">
        <v>276</v>
      </c>
      <c r="F50" s="125">
        <v>51791</v>
      </c>
      <c r="G50" s="147">
        <v>30000</v>
      </c>
      <c r="H50" s="18">
        <v>0</v>
      </c>
      <c r="I50" s="62">
        <v>0</v>
      </c>
      <c r="J50" s="195" t="s">
        <v>294</v>
      </c>
      <c r="K50" s="18">
        <v>13</v>
      </c>
      <c r="L50" s="62">
        <v>9.5749999999999993</v>
      </c>
      <c r="M50" s="134">
        <f t="shared" si="1"/>
        <v>2509.8694516971282</v>
      </c>
      <c r="N50" s="148">
        <v>0</v>
      </c>
      <c r="O50" s="149">
        <v>0</v>
      </c>
      <c r="P50" s="73"/>
    </row>
    <row r="51" spans="1:16" ht="13" customHeight="1" x14ac:dyDescent="0.35">
      <c r="A51" s="63" t="s">
        <v>250</v>
      </c>
      <c r="B51" s="46">
        <f>'General Information - 2018'!L50</f>
        <v>242922</v>
      </c>
      <c r="C51" s="46"/>
      <c r="D51" s="144">
        <v>2015</v>
      </c>
      <c r="E51" s="145" t="s">
        <v>275</v>
      </c>
      <c r="F51" s="125">
        <v>131254</v>
      </c>
      <c r="G51" s="147">
        <v>43160</v>
      </c>
      <c r="H51" s="18">
        <v>21</v>
      </c>
      <c r="I51" s="62">
        <v>20.399999999999999</v>
      </c>
      <c r="J51" s="134">
        <f t="shared" si="0"/>
        <v>11907.941176470589</v>
      </c>
      <c r="K51" s="18">
        <v>276</v>
      </c>
      <c r="L51" s="62">
        <v>187.47499999999999</v>
      </c>
      <c r="M51" s="134">
        <f t="shared" si="1"/>
        <v>1295.7567675690093</v>
      </c>
      <c r="N51" s="148">
        <v>2</v>
      </c>
      <c r="O51" s="149">
        <v>166</v>
      </c>
      <c r="P51" s="73"/>
    </row>
    <row r="52" spans="1:16" s="238" customFormat="1" ht="37.5" x14ac:dyDescent="0.25">
      <c r="A52" s="316" t="s">
        <v>325</v>
      </c>
      <c r="B52" s="129">
        <f>'General Information - 2018'!L51</f>
        <v>4393</v>
      </c>
      <c r="C52" s="129"/>
      <c r="D52" s="279">
        <v>2004</v>
      </c>
      <c r="E52" s="280" t="s">
        <v>275</v>
      </c>
      <c r="F52" s="133">
        <v>47767</v>
      </c>
      <c r="G52" s="281">
        <v>15000</v>
      </c>
      <c r="H52" s="254">
        <v>1</v>
      </c>
      <c r="I52" s="275">
        <v>1</v>
      </c>
      <c r="J52" s="266">
        <f t="shared" si="0"/>
        <v>4393</v>
      </c>
      <c r="K52" s="254">
        <v>5</v>
      </c>
      <c r="L52" s="275">
        <v>3.15</v>
      </c>
      <c r="M52" s="266">
        <f t="shared" si="1"/>
        <v>1394.6031746031747</v>
      </c>
      <c r="N52" s="270">
        <v>3</v>
      </c>
      <c r="O52" s="269">
        <v>85</v>
      </c>
      <c r="P52" s="282"/>
    </row>
    <row r="53" spans="1:16" ht="13" customHeight="1" x14ac:dyDescent="0.35">
      <c r="A53" s="63" t="s">
        <v>51</v>
      </c>
      <c r="B53" s="46">
        <f>'General Information - 2018'!L52</f>
        <v>46721</v>
      </c>
      <c r="C53" s="46"/>
      <c r="D53" s="144">
        <v>1991</v>
      </c>
      <c r="E53" s="145" t="s">
        <v>275</v>
      </c>
      <c r="F53" s="125">
        <v>79248</v>
      </c>
      <c r="G53" s="147">
        <v>30000</v>
      </c>
      <c r="H53" s="18">
        <v>1</v>
      </c>
      <c r="I53" s="62">
        <v>1</v>
      </c>
      <c r="J53" s="134">
        <f t="shared" si="0"/>
        <v>46721</v>
      </c>
      <c r="K53" s="18">
        <v>9</v>
      </c>
      <c r="L53" s="62">
        <v>6.7249999999999996</v>
      </c>
      <c r="M53" s="134">
        <f t="shared" si="1"/>
        <v>6947.3605947955393</v>
      </c>
      <c r="N53" s="148">
        <v>5</v>
      </c>
      <c r="O53" s="149">
        <v>700</v>
      </c>
      <c r="P53" s="73"/>
    </row>
    <row r="54" spans="1:16" ht="13" customHeight="1" x14ac:dyDescent="0.35">
      <c r="A54" s="63" t="s">
        <v>52</v>
      </c>
      <c r="B54" s="46">
        <f>'General Information - 2018'!L53</f>
        <v>52879</v>
      </c>
      <c r="C54" s="46"/>
      <c r="D54" s="144">
        <v>2013</v>
      </c>
      <c r="E54" s="145" t="s">
        <v>275</v>
      </c>
      <c r="F54" s="125">
        <v>96204</v>
      </c>
      <c r="G54" s="147">
        <v>50845</v>
      </c>
      <c r="H54" s="18">
        <v>10</v>
      </c>
      <c r="I54" s="62">
        <v>9.1999999999999993</v>
      </c>
      <c r="J54" s="134">
        <f t="shared" si="0"/>
        <v>5747.717391304348</v>
      </c>
      <c r="K54" s="18">
        <v>69</v>
      </c>
      <c r="L54" s="62">
        <v>54.2</v>
      </c>
      <c r="M54" s="134">
        <f t="shared" si="1"/>
        <v>975.62730627306269</v>
      </c>
      <c r="N54" s="148">
        <v>87</v>
      </c>
      <c r="O54" s="149">
        <v>359.5</v>
      </c>
      <c r="P54" s="73"/>
    </row>
    <row r="55" spans="1:16" ht="13" customHeight="1" x14ac:dyDescent="0.35">
      <c r="A55" s="63" t="s">
        <v>251</v>
      </c>
      <c r="B55" s="46">
        <f>'General Information - 2018'!L54</f>
        <v>21037</v>
      </c>
      <c r="C55" s="46"/>
      <c r="D55" s="144">
        <v>2018</v>
      </c>
      <c r="E55" s="145" t="s">
        <v>276</v>
      </c>
      <c r="F55" s="125">
        <v>55840</v>
      </c>
      <c r="G55" s="147">
        <v>40000</v>
      </c>
      <c r="H55" s="18">
        <v>1</v>
      </c>
      <c r="I55" s="62">
        <v>1</v>
      </c>
      <c r="J55" s="134">
        <f t="shared" si="0"/>
        <v>21037</v>
      </c>
      <c r="K55" s="18">
        <v>14</v>
      </c>
      <c r="L55" s="62">
        <v>13.574999999999999</v>
      </c>
      <c r="M55" s="134">
        <f t="shared" si="1"/>
        <v>1549.6869244935544</v>
      </c>
      <c r="N55" s="148">
        <v>49</v>
      </c>
      <c r="O55" s="149">
        <v>245</v>
      </c>
      <c r="P55" s="73"/>
    </row>
    <row r="56" spans="1:16" ht="13" customHeight="1" x14ac:dyDescent="0.35">
      <c r="A56" s="63" t="s">
        <v>53</v>
      </c>
      <c r="B56" s="46">
        <f>'General Information - 2018'!L55</f>
        <v>43184</v>
      </c>
      <c r="C56" s="46"/>
      <c r="D56" s="144">
        <v>2019</v>
      </c>
      <c r="E56" s="145" t="s">
        <v>275</v>
      </c>
      <c r="F56" s="125">
        <v>78309</v>
      </c>
      <c r="G56" s="147">
        <v>48543</v>
      </c>
      <c r="H56" s="18">
        <v>3</v>
      </c>
      <c r="I56" s="62">
        <v>3</v>
      </c>
      <c r="J56" s="134">
        <f t="shared" si="0"/>
        <v>14394.666666666666</v>
      </c>
      <c r="K56" s="18">
        <v>41</v>
      </c>
      <c r="L56" s="62">
        <v>29.5</v>
      </c>
      <c r="M56" s="134">
        <f t="shared" si="1"/>
        <v>1463.8644067796611</v>
      </c>
      <c r="N56" s="148">
        <v>0</v>
      </c>
      <c r="O56" s="149">
        <v>0</v>
      </c>
      <c r="P56" s="73"/>
    </row>
    <row r="57" spans="1:16" ht="13" customHeight="1" x14ac:dyDescent="0.35">
      <c r="A57" s="63" t="s">
        <v>54</v>
      </c>
      <c r="B57" s="46">
        <f>'General Information - 2018'!L56</f>
        <v>53621</v>
      </c>
      <c r="C57" s="46"/>
      <c r="D57" s="144">
        <v>2010</v>
      </c>
      <c r="E57" s="145" t="s">
        <v>275</v>
      </c>
      <c r="F57" s="125">
        <v>93350</v>
      </c>
      <c r="G57" s="147">
        <v>30000</v>
      </c>
      <c r="H57" s="18">
        <v>5</v>
      </c>
      <c r="I57" s="62">
        <v>5</v>
      </c>
      <c r="J57" s="134">
        <f t="shared" si="0"/>
        <v>10724.2</v>
      </c>
      <c r="K57" s="18">
        <v>30</v>
      </c>
      <c r="L57" s="62">
        <v>27.5</v>
      </c>
      <c r="M57" s="134">
        <f t="shared" si="1"/>
        <v>1949.8545454545454</v>
      </c>
      <c r="N57" s="148">
        <v>1</v>
      </c>
      <c r="O57" s="149">
        <v>208</v>
      </c>
      <c r="P57" s="73"/>
    </row>
    <row r="58" spans="1:16" ht="13" customHeight="1" x14ac:dyDescent="0.35">
      <c r="A58" s="63" t="s">
        <v>55</v>
      </c>
      <c r="B58" s="46">
        <f>'General Information - 2018'!L57</f>
        <v>49774</v>
      </c>
      <c r="C58" s="46"/>
      <c r="D58" s="144">
        <v>2004</v>
      </c>
      <c r="E58" s="145" t="s">
        <v>275</v>
      </c>
      <c r="F58" s="125">
        <v>84011</v>
      </c>
      <c r="G58" s="147">
        <v>43500</v>
      </c>
      <c r="H58" s="18">
        <v>2</v>
      </c>
      <c r="I58" s="62">
        <v>2</v>
      </c>
      <c r="J58" s="134">
        <f t="shared" si="0"/>
        <v>24887</v>
      </c>
      <c r="K58" s="18">
        <v>46</v>
      </c>
      <c r="L58" s="62">
        <v>43.125</v>
      </c>
      <c r="M58" s="134">
        <f t="shared" si="1"/>
        <v>1154.1797101449276</v>
      </c>
      <c r="N58" s="148">
        <v>0</v>
      </c>
      <c r="O58" s="149">
        <v>0</v>
      </c>
      <c r="P58" s="73"/>
    </row>
    <row r="59" spans="1:16" ht="13" customHeight="1" x14ac:dyDescent="0.35">
      <c r="A59" s="63" t="s">
        <v>56</v>
      </c>
      <c r="B59" s="46">
        <f>'General Information - 2018'!L58</f>
        <v>258111</v>
      </c>
      <c r="C59" s="46"/>
      <c r="D59" s="144">
        <v>2019</v>
      </c>
      <c r="E59" s="145" t="s">
        <v>275</v>
      </c>
      <c r="F59" s="125">
        <v>100800</v>
      </c>
      <c r="G59" s="147">
        <v>39998</v>
      </c>
      <c r="H59" s="18">
        <v>29</v>
      </c>
      <c r="I59" s="62">
        <v>29</v>
      </c>
      <c r="J59" s="134">
        <f t="shared" si="0"/>
        <v>8900.3793103448279</v>
      </c>
      <c r="K59" s="18">
        <v>147</v>
      </c>
      <c r="L59" s="62">
        <v>123</v>
      </c>
      <c r="M59" s="134">
        <f t="shared" si="1"/>
        <v>2098.4634146341464</v>
      </c>
      <c r="N59" s="148">
        <v>84</v>
      </c>
      <c r="O59" s="149">
        <v>1640</v>
      </c>
      <c r="P59" s="73"/>
    </row>
    <row r="60" spans="1:16" ht="13" customHeight="1" x14ac:dyDescent="0.35">
      <c r="A60" s="63" t="s">
        <v>57</v>
      </c>
      <c r="B60" s="46">
        <f>'General Information - 2018'!L59</f>
        <v>133777</v>
      </c>
      <c r="C60" s="46"/>
      <c r="D60" s="144">
        <v>2008</v>
      </c>
      <c r="E60" s="145" t="s">
        <v>275</v>
      </c>
      <c r="F60" s="125">
        <v>80007</v>
      </c>
      <c r="G60" s="147">
        <v>35945</v>
      </c>
      <c r="H60" s="18">
        <v>6</v>
      </c>
      <c r="I60" s="62">
        <v>5.25</v>
      </c>
      <c r="J60" s="134">
        <f t="shared" si="0"/>
        <v>25481.333333333332</v>
      </c>
      <c r="K60" s="18">
        <v>60</v>
      </c>
      <c r="L60" s="62">
        <v>48.5</v>
      </c>
      <c r="M60" s="134">
        <f t="shared" si="1"/>
        <v>2758.2886597938145</v>
      </c>
      <c r="N60" s="148">
        <v>236</v>
      </c>
      <c r="O60" s="149">
        <v>1946</v>
      </c>
      <c r="P60" s="73"/>
    </row>
    <row r="61" spans="1:16" ht="13" customHeight="1" x14ac:dyDescent="0.35">
      <c r="A61" s="63" t="s">
        <v>252</v>
      </c>
      <c r="B61" s="46">
        <f>'General Information - 2018'!L60</f>
        <v>4462</v>
      </c>
      <c r="C61" s="46"/>
      <c r="D61" s="144">
        <v>2017</v>
      </c>
      <c r="E61" s="145" t="s">
        <v>276</v>
      </c>
      <c r="F61" s="125">
        <v>35000</v>
      </c>
      <c r="G61" s="147">
        <v>41000</v>
      </c>
      <c r="H61" s="18">
        <v>0</v>
      </c>
      <c r="I61" s="62">
        <v>0</v>
      </c>
      <c r="J61" s="195" t="s">
        <v>294</v>
      </c>
      <c r="K61" s="18">
        <v>4</v>
      </c>
      <c r="L61" s="62">
        <v>3.5</v>
      </c>
      <c r="M61" s="134">
        <f t="shared" si="1"/>
        <v>1274.8571428571429</v>
      </c>
      <c r="N61" s="148">
        <v>12</v>
      </c>
      <c r="O61" s="149">
        <v>2250</v>
      </c>
      <c r="P61" s="73"/>
    </row>
    <row r="62" spans="1:16" ht="13" customHeight="1" x14ac:dyDescent="0.35">
      <c r="A62" s="63" t="s">
        <v>253</v>
      </c>
      <c r="B62" s="46">
        <f>'General Information - 2018'!L61</f>
        <v>111021</v>
      </c>
      <c r="C62" s="46"/>
      <c r="D62" s="144">
        <v>1995</v>
      </c>
      <c r="E62" s="145" t="s">
        <v>275</v>
      </c>
      <c r="F62" s="125">
        <v>103355</v>
      </c>
      <c r="G62" s="147">
        <v>43180</v>
      </c>
      <c r="H62" s="18">
        <v>9</v>
      </c>
      <c r="I62" s="62">
        <v>9</v>
      </c>
      <c r="J62" s="134">
        <f t="shared" si="0"/>
        <v>12335.666666666666</v>
      </c>
      <c r="K62" s="18">
        <v>65</v>
      </c>
      <c r="L62" s="62">
        <v>55</v>
      </c>
      <c r="M62" s="134">
        <f t="shared" si="1"/>
        <v>2018.5636363636363</v>
      </c>
      <c r="N62" s="148">
        <v>0</v>
      </c>
      <c r="O62" s="149">
        <v>0</v>
      </c>
      <c r="P62" s="73"/>
    </row>
    <row r="63" spans="1:16" ht="13" customHeight="1" x14ac:dyDescent="0.35">
      <c r="A63" s="63" t="s">
        <v>58</v>
      </c>
      <c r="B63" s="46">
        <f>'General Information - 2018'!L62</f>
        <v>22330</v>
      </c>
      <c r="C63" s="46"/>
      <c r="D63" s="144">
        <v>2007</v>
      </c>
      <c r="E63" s="145" t="s">
        <v>276</v>
      </c>
      <c r="F63" s="125">
        <v>42848</v>
      </c>
      <c r="G63" s="147">
        <v>20800</v>
      </c>
      <c r="H63" s="18">
        <v>1</v>
      </c>
      <c r="I63" s="62">
        <v>1</v>
      </c>
      <c r="J63" s="134">
        <f t="shared" si="0"/>
        <v>22330</v>
      </c>
      <c r="K63" s="18">
        <v>19</v>
      </c>
      <c r="L63" s="62">
        <v>8.5</v>
      </c>
      <c r="M63" s="134">
        <f t="shared" si="1"/>
        <v>2627.0588235294117</v>
      </c>
      <c r="N63" s="148">
        <v>61</v>
      </c>
      <c r="O63" s="149">
        <v>183</v>
      </c>
      <c r="P63" s="73"/>
    </row>
    <row r="64" spans="1:16" ht="13" customHeight="1" x14ac:dyDescent="0.35">
      <c r="A64" s="63" t="s">
        <v>65</v>
      </c>
      <c r="B64" s="46">
        <f>'General Information - 2018'!L63</f>
        <v>59830</v>
      </c>
      <c r="C64" s="46"/>
      <c r="D64" s="144">
        <v>2009</v>
      </c>
      <c r="E64" s="145" t="s">
        <v>275</v>
      </c>
      <c r="F64" s="125">
        <v>78617</v>
      </c>
      <c r="G64" s="147">
        <v>26000</v>
      </c>
      <c r="H64" s="18">
        <v>1</v>
      </c>
      <c r="I64" s="62">
        <v>0.875</v>
      </c>
      <c r="J64" s="134">
        <f t="shared" si="0"/>
        <v>68377.142857142855</v>
      </c>
      <c r="K64" s="18">
        <v>36</v>
      </c>
      <c r="L64" s="62">
        <v>31.5</v>
      </c>
      <c r="M64" s="134">
        <f t="shared" si="1"/>
        <v>1899.3650793650793</v>
      </c>
      <c r="N64" s="148">
        <v>0</v>
      </c>
      <c r="O64" s="149">
        <v>0</v>
      </c>
      <c r="P64" s="73"/>
    </row>
    <row r="65" spans="1:16" ht="13" customHeight="1" x14ac:dyDescent="0.35">
      <c r="A65" s="74" t="s">
        <v>254</v>
      </c>
      <c r="B65" s="46">
        <f>'General Information - 2018'!L64</f>
        <v>48860</v>
      </c>
      <c r="C65" s="46"/>
      <c r="D65" s="144">
        <v>1982</v>
      </c>
      <c r="E65" s="145" t="s">
        <v>276</v>
      </c>
      <c r="F65" s="125">
        <v>70456</v>
      </c>
      <c r="G65" s="147">
        <v>0</v>
      </c>
      <c r="H65" s="18">
        <v>0</v>
      </c>
      <c r="I65" s="62">
        <v>0</v>
      </c>
      <c r="J65" s="195" t="s">
        <v>294</v>
      </c>
      <c r="K65" s="18">
        <v>25</v>
      </c>
      <c r="L65" s="62">
        <v>17.675000000000001</v>
      </c>
      <c r="M65" s="134">
        <f t="shared" si="1"/>
        <v>2764.3564356435641</v>
      </c>
      <c r="N65" s="148">
        <v>0</v>
      </c>
      <c r="O65" s="149">
        <v>0</v>
      </c>
      <c r="P65" s="73"/>
    </row>
    <row r="66" spans="1:16" ht="13" customHeight="1" x14ac:dyDescent="0.35">
      <c r="A66" s="63" t="s">
        <v>59</v>
      </c>
      <c r="B66" s="46">
        <f>'General Information - 2018'!L65</f>
        <v>943</v>
      </c>
      <c r="C66" s="46"/>
      <c r="D66" s="144" t="s">
        <v>292</v>
      </c>
      <c r="E66" s="150" t="s">
        <v>292</v>
      </c>
      <c r="F66" s="151" t="s">
        <v>292</v>
      </c>
      <c r="G66" s="296" t="s">
        <v>292</v>
      </c>
      <c r="H66" s="150" t="s">
        <v>292</v>
      </c>
      <c r="I66" s="297" t="s">
        <v>292</v>
      </c>
      <c r="J66" s="195" t="s">
        <v>292</v>
      </c>
      <c r="K66" s="150" t="s">
        <v>292</v>
      </c>
      <c r="L66" s="297" t="s">
        <v>292</v>
      </c>
      <c r="M66" s="195" t="s">
        <v>292</v>
      </c>
      <c r="N66" s="298" t="s">
        <v>292</v>
      </c>
      <c r="O66" s="299" t="s">
        <v>292</v>
      </c>
      <c r="P66" s="73"/>
    </row>
    <row r="67" spans="1:16" ht="13" customHeight="1" x14ac:dyDescent="0.35">
      <c r="A67" s="63" t="s">
        <v>255</v>
      </c>
      <c r="B67" s="46">
        <f>'General Information - 2018'!L66</f>
        <v>46582</v>
      </c>
      <c r="C67" s="46"/>
      <c r="D67" s="144">
        <v>2011</v>
      </c>
      <c r="E67" s="145" t="s">
        <v>275</v>
      </c>
      <c r="F67" s="125">
        <v>75000</v>
      </c>
      <c r="G67" s="147">
        <v>33000</v>
      </c>
      <c r="H67" s="18">
        <v>2</v>
      </c>
      <c r="I67" s="62">
        <v>1.675</v>
      </c>
      <c r="J67" s="134">
        <f t="shared" si="0"/>
        <v>27810.149253731342</v>
      </c>
      <c r="K67" s="18">
        <v>21</v>
      </c>
      <c r="L67" s="62">
        <v>12.675000000000001</v>
      </c>
      <c r="M67" s="134">
        <f t="shared" si="1"/>
        <v>3675.1084812623271</v>
      </c>
      <c r="N67" s="148">
        <v>69</v>
      </c>
      <c r="O67" s="149">
        <v>520</v>
      </c>
      <c r="P67" s="73"/>
    </row>
    <row r="68" spans="1:16" ht="13" customHeight="1" x14ac:dyDescent="0.35">
      <c r="A68" s="63" t="s">
        <v>256</v>
      </c>
      <c r="B68" s="46">
        <f>'General Information - 2018'!L67</f>
        <v>38798</v>
      </c>
      <c r="C68" s="46"/>
      <c r="D68" s="144">
        <v>2019</v>
      </c>
      <c r="E68" s="145" t="s">
        <v>276</v>
      </c>
      <c r="F68" s="125">
        <v>76442</v>
      </c>
      <c r="G68" s="147">
        <v>42000</v>
      </c>
      <c r="H68" s="18">
        <v>3</v>
      </c>
      <c r="I68" s="62">
        <v>3</v>
      </c>
      <c r="J68" s="134">
        <f t="shared" si="0"/>
        <v>12932.666666666666</v>
      </c>
      <c r="K68" s="18">
        <v>52</v>
      </c>
      <c r="L68" s="62">
        <v>43.024999999999999</v>
      </c>
      <c r="M68" s="134">
        <f t="shared" si="1"/>
        <v>901.7547937245788</v>
      </c>
      <c r="N68" s="148">
        <v>0</v>
      </c>
      <c r="O68" s="149">
        <v>0</v>
      </c>
      <c r="P68" s="73"/>
    </row>
    <row r="69" spans="1:16" ht="13" customHeight="1" x14ac:dyDescent="0.35">
      <c r="A69" s="63" t="s">
        <v>257</v>
      </c>
      <c r="B69" s="46">
        <f>'General Information - 2018'!L68</f>
        <v>26427</v>
      </c>
      <c r="C69" s="46"/>
      <c r="D69" s="144">
        <v>2017</v>
      </c>
      <c r="E69" s="145" t="s">
        <v>275</v>
      </c>
      <c r="F69" s="125">
        <v>84828</v>
      </c>
      <c r="G69" s="147">
        <v>30388</v>
      </c>
      <c r="H69" s="18">
        <v>5</v>
      </c>
      <c r="I69" s="62">
        <v>5</v>
      </c>
      <c r="J69" s="134">
        <f t="shared" si="0"/>
        <v>5285.4</v>
      </c>
      <c r="K69" s="18">
        <v>20</v>
      </c>
      <c r="L69" s="62">
        <v>16.5</v>
      </c>
      <c r="M69" s="134">
        <f t="shared" si="1"/>
        <v>1601.6363636363637</v>
      </c>
      <c r="N69" s="148">
        <v>12</v>
      </c>
      <c r="O69" s="149">
        <v>350</v>
      </c>
      <c r="P69" s="73"/>
    </row>
    <row r="70" spans="1:16" ht="13" customHeight="1" x14ac:dyDescent="0.35">
      <c r="A70" s="63" t="s">
        <v>258</v>
      </c>
      <c r="B70" s="46">
        <f>'General Information - 2018'!L69</f>
        <v>10982</v>
      </c>
      <c r="C70" s="46"/>
      <c r="D70" s="144">
        <v>2013</v>
      </c>
      <c r="E70" s="145" t="s">
        <v>276</v>
      </c>
      <c r="F70" s="125">
        <v>34133</v>
      </c>
      <c r="G70" s="147">
        <v>28000</v>
      </c>
      <c r="H70" s="18">
        <v>0</v>
      </c>
      <c r="I70" s="62">
        <v>0</v>
      </c>
      <c r="J70" s="195" t="s">
        <v>294</v>
      </c>
      <c r="K70" s="18">
        <v>10</v>
      </c>
      <c r="L70" s="62">
        <v>7.65</v>
      </c>
      <c r="M70" s="134">
        <f t="shared" ref="M70:M72" si="2">B70/L70</f>
        <v>1435.5555555555554</v>
      </c>
      <c r="N70" s="148">
        <v>0</v>
      </c>
      <c r="O70" s="149">
        <v>0</v>
      </c>
      <c r="P70" s="73"/>
    </row>
    <row r="71" spans="1:16" ht="13" customHeight="1" x14ac:dyDescent="0.35">
      <c r="A71" s="63" t="s">
        <v>60</v>
      </c>
      <c r="B71" s="46">
        <f>'General Information - 2018'!L70</f>
        <v>15460</v>
      </c>
      <c r="C71" s="46"/>
      <c r="D71" s="144">
        <v>2018</v>
      </c>
      <c r="E71" s="150" t="s">
        <v>276</v>
      </c>
      <c r="F71" s="125">
        <v>60000</v>
      </c>
      <c r="G71" s="147">
        <v>37000</v>
      </c>
      <c r="H71" s="18">
        <v>1</v>
      </c>
      <c r="I71" s="62">
        <v>1</v>
      </c>
      <c r="J71" s="134">
        <f t="shared" ref="J71" si="3">B71/I71</f>
        <v>15460</v>
      </c>
      <c r="K71" s="18">
        <v>11</v>
      </c>
      <c r="L71" s="62">
        <v>10</v>
      </c>
      <c r="M71" s="134">
        <f t="shared" si="2"/>
        <v>1546</v>
      </c>
      <c r="N71" s="148">
        <v>3</v>
      </c>
      <c r="O71" s="149">
        <v>464</v>
      </c>
      <c r="P71" s="73"/>
    </row>
    <row r="72" spans="1:16" ht="13" customHeight="1" x14ac:dyDescent="0.35">
      <c r="A72" s="75" t="s">
        <v>259</v>
      </c>
      <c r="B72" s="46">
        <f>'General Information - 2018'!L71</f>
        <v>14134</v>
      </c>
      <c r="D72" s="144">
        <v>2016</v>
      </c>
      <c r="E72" s="145" t="s">
        <v>276</v>
      </c>
      <c r="F72" s="125">
        <v>45000</v>
      </c>
      <c r="G72" s="147">
        <v>45000</v>
      </c>
      <c r="H72" s="18">
        <v>0</v>
      </c>
      <c r="I72" s="62">
        <v>0</v>
      </c>
      <c r="J72" s="195" t="s">
        <v>294</v>
      </c>
      <c r="K72" s="18">
        <v>14</v>
      </c>
      <c r="L72" s="62">
        <v>9.4749999999999996</v>
      </c>
      <c r="M72" s="134">
        <f t="shared" si="2"/>
        <v>1491.7150395778365</v>
      </c>
      <c r="N72" s="153">
        <v>30</v>
      </c>
      <c r="O72" s="154">
        <v>256</v>
      </c>
      <c r="P72" s="73"/>
    </row>
    <row r="73" spans="1:16" ht="13" customHeight="1" x14ac:dyDescent="0.35">
      <c r="A73" s="76" t="s">
        <v>61</v>
      </c>
      <c r="B73" s="68">
        <f>SUM(B5:B72)</f>
        <v>4683219</v>
      </c>
      <c r="C73" s="68" t="s">
        <v>219</v>
      </c>
      <c r="D73" s="155"/>
      <c r="E73" s="68"/>
      <c r="F73" s="156"/>
      <c r="G73" s="157"/>
      <c r="H73" s="68">
        <f>SUM(H5:H72)</f>
        <v>502</v>
      </c>
      <c r="I73" s="186">
        <f>SUM(I5:I72)</f>
        <v>479.65</v>
      </c>
      <c r="J73" s="158">
        <f>B73/I73</f>
        <v>9763.8257062441371</v>
      </c>
      <c r="K73" s="68">
        <f>SUM(K5:K72)</f>
        <v>3462</v>
      </c>
      <c r="L73" s="186">
        <f>SUM(L5:L72)</f>
        <v>2787.7249999999999</v>
      </c>
      <c r="M73" s="158">
        <f>B73/L73</f>
        <v>1679.9429642450386</v>
      </c>
      <c r="N73" s="68">
        <v>2487</v>
      </c>
      <c r="O73" s="158">
        <v>29248.85</v>
      </c>
      <c r="P73" s="73"/>
    </row>
    <row r="74" spans="1:16" x14ac:dyDescent="0.3">
      <c r="A74" s="63" t="s">
        <v>79</v>
      </c>
      <c r="B74" s="159" t="s">
        <v>80</v>
      </c>
      <c r="C74" s="67"/>
      <c r="E74" s="159" t="s">
        <v>81</v>
      </c>
      <c r="G74" s="109">
        <f>G77</f>
        <v>42638</v>
      </c>
      <c r="J74" s="159" t="s">
        <v>85</v>
      </c>
      <c r="M74" s="429" t="s">
        <v>82</v>
      </c>
    </row>
    <row r="75" spans="1:16" x14ac:dyDescent="0.3">
      <c r="B75" s="159" t="s">
        <v>83</v>
      </c>
      <c r="C75" s="67"/>
      <c r="E75" s="159" t="s">
        <v>84</v>
      </c>
      <c r="G75" s="109">
        <f>G74*1.05</f>
        <v>44769.9</v>
      </c>
      <c r="J75" s="159" t="s">
        <v>88</v>
      </c>
      <c r="M75" s="429" t="s">
        <v>86</v>
      </c>
    </row>
    <row r="76" spans="1:16" x14ac:dyDescent="0.3">
      <c r="B76" s="159" t="s">
        <v>225</v>
      </c>
      <c r="E76" s="159" t="s">
        <v>87</v>
      </c>
      <c r="G76" s="109">
        <f>G74*1.1</f>
        <v>46901.8</v>
      </c>
      <c r="J76" s="159" t="s">
        <v>226</v>
      </c>
      <c r="M76" s="429" t="s">
        <v>89</v>
      </c>
    </row>
    <row r="77" spans="1:16" x14ac:dyDescent="0.3">
      <c r="B77" s="159" t="s">
        <v>301</v>
      </c>
      <c r="F77" s="109">
        <v>92534</v>
      </c>
      <c r="G77" s="109">
        <v>42638</v>
      </c>
    </row>
    <row r="78" spans="1:16" x14ac:dyDescent="0.3">
      <c r="C78" s="45" t="s">
        <v>267</v>
      </c>
    </row>
    <row r="79" spans="1:16" x14ac:dyDescent="0.3">
      <c r="C79" s="45" t="s">
        <v>266</v>
      </c>
    </row>
    <row r="80" spans="1:16" x14ac:dyDescent="0.3">
      <c r="C80" s="45" t="s">
        <v>293</v>
      </c>
      <c r="I80" s="61" t="s">
        <v>218</v>
      </c>
      <c r="O80" s="110" t="s">
        <v>309</v>
      </c>
    </row>
    <row r="81" spans="1:16" x14ac:dyDescent="0.3">
      <c r="C81" s="45" t="s">
        <v>302</v>
      </c>
      <c r="O81" s="110" t="s">
        <v>291</v>
      </c>
    </row>
    <row r="82" spans="1:16" x14ac:dyDescent="0.3">
      <c r="O82" s="110"/>
    </row>
    <row r="84" spans="1:16" s="216" customFormat="1" x14ac:dyDescent="0.3">
      <c r="A84" s="216" t="s">
        <v>334</v>
      </c>
      <c r="H84" s="217"/>
      <c r="I84" s="217"/>
      <c r="M84" s="218"/>
      <c r="O84" s="219"/>
      <c r="P84" s="220"/>
    </row>
    <row r="85" spans="1:16" s="216" customFormat="1" x14ac:dyDescent="0.3">
      <c r="A85" s="216" t="s">
        <v>288</v>
      </c>
      <c r="H85" s="217"/>
      <c r="I85" s="217"/>
      <c r="M85" s="218"/>
      <c r="O85" s="219"/>
      <c r="P85" s="220"/>
    </row>
    <row r="86" spans="1:16" s="216" customFormat="1" x14ac:dyDescent="0.3">
      <c r="A86" s="216" t="s">
        <v>282</v>
      </c>
      <c r="H86" s="217" t="s">
        <v>284</v>
      </c>
      <c r="I86" s="217"/>
      <c r="M86" s="218"/>
      <c r="O86" s="219"/>
      <c r="P86" s="220"/>
    </row>
    <row r="87" spans="1:16" s="216" customFormat="1" x14ac:dyDescent="0.3">
      <c r="B87" s="216" t="s">
        <v>285</v>
      </c>
      <c r="G87" s="216" t="s">
        <v>283</v>
      </c>
      <c r="H87" s="217"/>
      <c r="I87" s="217"/>
      <c r="M87" s="218"/>
      <c r="O87" s="219"/>
      <c r="P87" s="220"/>
    </row>
  </sheetData>
  <mergeCells count="10">
    <mergeCell ref="A1:C2"/>
    <mergeCell ref="N1:O2"/>
    <mergeCell ref="N3:O3"/>
    <mergeCell ref="A3:A4"/>
    <mergeCell ref="B3:B4"/>
    <mergeCell ref="D3:F3"/>
    <mergeCell ref="G3:J3"/>
    <mergeCell ref="K3:M3"/>
    <mergeCell ref="C3:C4"/>
    <mergeCell ref="D1:M2"/>
  </mergeCells>
  <phoneticPr fontId="0" type="noConversion"/>
  <printOptions horizontalCentered="1" verticalCentered="1" gridLines="1"/>
  <pageMargins left="0.5" right="0.5" top="0.5" bottom="0.5" header="0.5" footer="0.5"/>
  <pageSetup scale="86" fitToHeight="2" pageOrder="overThenDown" orientation="landscape" r:id="rId1"/>
  <headerFooter alignWithMargins="0">
    <oddHeader>&amp;C&amp;G</oddHeader>
    <oddFooter>&amp;C&amp;"Garamond,Regular"&amp;P</oddFooter>
  </headerFooter>
  <rowBreaks count="1" manualBreakCount="1">
    <brk id="40" max="14" man="1"/>
  </rowBreaks>
  <ignoredErrors>
    <ignoredError sqref="J7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14215FF402DD47BD3FC60638C39B08" ma:contentTypeVersion="0" ma:contentTypeDescription="Create a new document." ma:contentTypeScope="" ma:versionID="6fb8d2a6a3dcdc3cbe224a3b77750561">
  <xsd:schema xmlns:xsd="http://www.w3.org/2001/XMLSchema" xmlns:xs="http://www.w3.org/2001/XMLSchema" xmlns:p="http://schemas.microsoft.com/office/2006/metadata/properties" xmlns:ns2="b82a65d5-8574-4494-94ca-87fa79fa9208" targetNamespace="http://schemas.microsoft.com/office/2006/metadata/properties" ma:root="true" ma:fieldsID="7317c513407e614263c6299a97cb652f" ns2:_="">
    <xsd:import namespace="b82a65d5-8574-4494-94ca-87fa79fa920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a65d5-8574-4494-94ca-87fa79fa920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82a65d5-8574-4494-94ca-87fa79fa9208">EMCPNH2HEHJK-102-37</_dlc_DocId>
    <_dlc_DocIdUrl xmlns="b82a65d5-8574-4494-94ca-87fa79fa9208">
      <Url>http://sharepoint/rf/_layouts/DocIdRedir.aspx?ID=EMCPNH2HEHJK-102-37</Url>
      <Description>EMCPNH2HEHJK-102-37</Description>
    </_dlc_DocIdUrl>
  </documentManagement>
</p:properties>
</file>

<file path=customXml/itemProps1.xml><?xml version="1.0" encoding="utf-8"?>
<ds:datastoreItem xmlns:ds="http://schemas.openxmlformats.org/officeDocument/2006/customXml" ds:itemID="{C2E7401C-F967-4994-B596-01F614F9D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2a65d5-8574-4494-94ca-87fa79fa9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8DA20A-7A59-4B9F-9750-C5DE54D4D13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33F4403-11A7-4353-AF8A-717A306528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28B4A1-DD89-49FF-A1E0-6080E837842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b82a65d5-8574-4494-94ca-87fa79fa9208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27</vt:i4>
      </vt:variant>
    </vt:vector>
  </HeadingPairs>
  <TitlesOfParts>
    <vt:vector size="41" baseType="lpstr">
      <vt:lpstr>10-Year Summary - 2018</vt:lpstr>
      <vt:lpstr>General Information - 2018</vt:lpstr>
      <vt:lpstr>Services-2018</vt:lpstr>
      <vt:lpstr>Electronic Resources-2018</vt:lpstr>
      <vt:lpstr>Programming-2018</vt:lpstr>
      <vt:lpstr>Circulation &amp; ILL - 2018</vt:lpstr>
      <vt:lpstr>Collection I - 2018</vt:lpstr>
      <vt:lpstr>Collection II - 2018</vt:lpstr>
      <vt:lpstr>Staff - 2018</vt:lpstr>
      <vt:lpstr>Operating Revenue I - 2018</vt:lpstr>
      <vt:lpstr>Operating Revenue II - 2018</vt:lpstr>
      <vt:lpstr>Operating Expenditures 1 - 2018</vt:lpstr>
      <vt:lpstr>Operating Expenditures 2 - 2018</vt:lpstr>
      <vt:lpstr>Capital Rev &amp; Expend - 2018</vt:lpstr>
      <vt:lpstr>'10-Year Summary - 2018'!Print_Area</vt:lpstr>
      <vt:lpstr>'Capital Rev &amp; Expend - 2018'!Print_Area</vt:lpstr>
      <vt:lpstr>'Circulation &amp; ILL - 2018'!Print_Area</vt:lpstr>
      <vt:lpstr>'Collection I - 2018'!Print_Area</vt:lpstr>
      <vt:lpstr>'Collection II - 2018'!Print_Area</vt:lpstr>
      <vt:lpstr>'Electronic Resources-2018'!Print_Area</vt:lpstr>
      <vt:lpstr>'General Information - 2018'!Print_Area</vt:lpstr>
      <vt:lpstr>'Operating Expenditures 1 - 2018'!Print_Area</vt:lpstr>
      <vt:lpstr>'Operating Expenditures 2 - 2018'!Print_Area</vt:lpstr>
      <vt:lpstr>'Operating Revenue I - 2018'!Print_Area</vt:lpstr>
      <vt:lpstr>'Operating Revenue II - 2018'!Print_Area</vt:lpstr>
      <vt:lpstr>'Programming-2018'!Print_Area</vt:lpstr>
      <vt:lpstr>'Services-2018'!Print_Area</vt:lpstr>
      <vt:lpstr>'Staff - 2018'!Print_Area</vt:lpstr>
      <vt:lpstr>'Capital Rev &amp; Expend - 2018'!Print_Titles</vt:lpstr>
      <vt:lpstr>'Circulation &amp; ILL - 2018'!Print_Titles</vt:lpstr>
      <vt:lpstr>'Collection I - 2018'!Print_Titles</vt:lpstr>
      <vt:lpstr>'Collection II - 2018'!Print_Titles</vt:lpstr>
      <vt:lpstr>'Electronic Resources-2018'!Print_Titles</vt:lpstr>
      <vt:lpstr>'General Information - 2018'!Print_Titles</vt:lpstr>
      <vt:lpstr>'Operating Expenditures 1 - 2018'!Print_Titles</vt:lpstr>
      <vt:lpstr>'Operating Expenditures 2 - 2018'!Print_Titles</vt:lpstr>
      <vt:lpstr>'Operating Revenue I - 2018'!Print_Titles</vt:lpstr>
      <vt:lpstr>'Operating Revenue II - 2018'!Print_Titles</vt:lpstr>
      <vt:lpstr>'Programming-2018'!Print_Titles</vt:lpstr>
      <vt:lpstr>'Services-2018'!Print_Titles</vt:lpstr>
      <vt:lpstr>'Staff - 2018'!Print_Titles</vt:lpstr>
    </vt:vector>
  </TitlesOfParts>
  <Company>SLOL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mgolrick</dc:creator>
  <cp:lastModifiedBy>Ref</cp:lastModifiedBy>
  <cp:lastPrinted>2020-02-20T16:06:47Z</cp:lastPrinted>
  <dcterms:created xsi:type="dcterms:W3CDTF">2009-05-14T15:44:29Z</dcterms:created>
  <dcterms:modified xsi:type="dcterms:W3CDTF">2020-02-20T16:07:05Z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241fc154-973b-4043-8c93-360973573d4f</vt:lpwstr>
  </property>
  <property fmtid="{D5CDD505-2E9C-101B-9397-08002B2CF9AE}" pid="3" name="ContentTypeId">
    <vt:lpwstr>0x010100F814215FF402DD47BD3FC60638C39B08</vt:lpwstr>
  </property>
</Properties>
</file>